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9315" yWindow="-15" windowWidth="4665" windowHeight="10575" activeTab="1"/>
  </bookViews>
  <sheets>
    <sheet name="行事予定" sheetId="5" r:id="rId1"/>
    <sheet name="①年度設定・祝日" sheetId="3" r:id="rId2"/>
    <sheet name="使用法" sheetId="6" r:id="rId3"/>
  </sheets>
  <definedNames>
    <definedName name="火">行事予定!$M$3:$M$164</definedName>
    <definedName name="火時数">行事予定!$P$3:$P$164</definedName>
    <definedName name="火授給">行事予定!$O$3:$O$164</definedName>
    <definedName name="学年">行事予定!$B$3:$B$164</definedName>
    <definedName name="金">行事予定!$AB$3:$AB$164</definedName>
    <definedName name="金時数">行事予定!$AE$3:$AE$164</definedName>
    <definedName name="金授給">行事予定!$AD$3:$AD$164</definedName>
    <definedName name="月">行事予定!$H$3:$H$164</definedName>
    <definedName name="月時数">行事予定!$K$3:$K$164</definedName>
    <definedName name="月授給">行事予定!$J$3:$J$164</definedName>
    <definedName name="祝日">①年度設定・祝日!$G$6:$G$62</definedName>
    <definedName name="水">行事予定!$R$3:$R$164</definedName>
    <definedName name="水時数">行事予定!$U$3:$U$164</definedName>
    <definedName name="水授給">行事予定!$T$3:$T$164</definedName>
    <definedName name="土">行事予定!$AG$3:$AG$164</definedName>
    <definedName name="土時数">行事予定!$AJ$3:$AJ$164</definedName>
    <definedName name="土授給">行事予定!$AI$3:$AI$164</definedName>
    <definedName name="日">行事予定!$C$3:$C$164</definedName>
    <definedName name="日時数" localSheetId="0">行事予定!$F$3:$F$164</definedName>
    <definedName name="日授給" localSheetId="0">行事予定!$E$3:$E$164</definedName>
    <definedName name="木">行事予定!$W$3:$W$164</definedName>
    <definedName name="木時数">行事予定!$Z$3:$Z$164</definedName>
    <definedName name="木授給">行事予定!$Y$3:$Y$164</definedName>
  </definedNames>
  <calcPr calcId="125725"/>
</workbook>
</file>

<file path=xl/calcChain.xml><?xml version="1.0" encoding="utf-8"?>
<calcChain xmlns="http://schemas.openxmlformats.org/spreadsheetml/2006/main">
  <c r="I24" i="3"/>
  <c r="H24"/>
  <c r="G24"/>
  <c r="K24"/>
  <c r="G23"/>
  <c r="AT162" i="5"/>
  <c r="AT159"/>
  <c r="AT156"/>
  <c r="AT153"/>
  <c r="AT150"/>
  <c r="AT147"/>
  <c r="AT144"/>
  <c r="AT141"/>
  <c r="AT138"/>
  <c r="AT135"/>
  <c r="AT132"/>
  <c r="AT129"/>
  <c r="AT126"/>
  <c r="AT123"/>
  <c r="AT120"/>
  <c r="AT117"/>
  <c r="AT114"/>
  <c r="AT111"/>
  <c r="AT108"/>
  <c r="AT105"/>
  <c r="AT102"/>
  <c r="AT99"/>
  <c r="AT96"/>
  <c r="AT93"/>
  <c r="AT90"/>
  <c r="AT87"/>
  <c r="AT84"/>
  <c r="AT81"/>
  <c r="AT78"/>
  <c r="AT75"/>
  <c r="AT72"/>
  <c r="AT69"/>
  <c r="AT66"/>
  <c r="AT63"/>
  <c r="AT60"/>
  <c r="AT57"/>
  <c r="AT54"/>
  <c r="AT51"/>
  <c r="AT48"/>
  <c r="AT45"/>
  <c r="AT42"/>
  <c r="AT39"/>
  <c r="AT36"/>
  <c r="AT33"/>
  <c r="AT30"/>
  <c r="AT27"/>
  <c r="AT24"/>
  <c r="AT21"/>
  <c r="AT18"/>
  <c r="AT15"/>
  <c r="AT12"/>
  <c r="AT9"/>
  <c r="AT6"/>
  <c r="AT3"/>
  <c r="AB2" l="1"/>
  <c r="W2"/>
  <c r="R2"/>
  <c r="M2"/>
  <c r="H2"/>
  <c r="C2"/>
  <c r="AK1"/>
  <c r="Q8" i="3"/>
  <c r="P8"/>
  <c r="D1" i="5"/>
  <c r="F89" i="3"/>
  <c r="F88"/>
  <c r="D89"/>
  <c r="F87"/>
  <c r="D88"/>
  <c r="F86"/>
  <c r="D87"/>
  <c r="F85"/>
  <c r="D86"/>
  <c r="F84"/>
  <c r="D85"/>
  <c r="F83"/>
  <c r="D84"/>
  <c r="F82"/>
  <c r="D83"/>
  <c r="F81"/>
  <c r="D82"/>
  <c r="F80"/>
  <c r="D81"/>
  <c r="F79"/>
  <c r="D80"/>
  <c r="F78"/>
  <c r="D79"/>
  <c r="F77"/>
  <c r="D78"/>
  <c r="F76"/>
  <c r="D77"/>
  <c r="F75"/>
  <c r="D76"/>
  <c r="F74"/>
  <c r="D75"/>
  <c r="F73"/>
  <c r="D74"/>
  <c r="F72"/>
  <c r="D73"/>
  <c r="F71"/>
  <c r="D72"/>
  <c r="F70"/>
  <c r="D71"/>
  <c r="F69"/>
  <c r="D70"/>
  <c r="F68"/>
  <c r="D69"/>
  <c r="F67"/>
  <c r="D68"/>
  <c r="F66"/>
  <c r="D67"/>
  <c r="F65"/>
  <c r="D66"/>
  <c r="F64"/>
  <c r="D65"/>
  <c r="F63"/>
  <c r="D64"/>
  <c r="F62"/>
  <c r="D63"/>
  <c r="F61"/>
  <c r="D62"/>
  <c r="F60"/>
  <c r="D61"/>
  <c r="F59"/>
  <c r="D60"/>
  <c r="D59"/>
  <c r="G45"/>
  <c r="H45" s="1"/>
  <c r="I46" s="1"/>
  <c r="G46" s="1"/>
  <c r="H46" s="1"/>
  <c r="H22"/>
  <c r="H18"/>
  <c r="G47"/>
  <c r="H47" s="1"/>
  <c r="AH3" i="5" l="1"/>
  <c r="AC3"/>
  <c r="X3"/>
  <c r="S3"/>
  <c r="N3"/>
  <c r="I3"/>
  <c r="AG3"/>
  <c r="AB3"/>
  <c r="W3"/>
  <c r="R3"/>
  <c r="M3"/>
  <c r="H3"/>
  <c r="H4" s="1"/>
  <c r="C3"/>
  <c r="D3" s="1"/>
  <c r="AL3"/>
  <c r="A164"/>
  <c r="P9" i="3"/>
  <c r="T8"/>
  <c r="T9" s="1"/>
  <c r="G15"/>
  <c r="G17" s="1"/>
  <c r="H17" s="1"/>
  <c r="G19"/>
  <c r="H19" s="1"/>
  <c r="I20" s="1"/>
  <c r="G20" s="1"/>
  <c r="H20" s="1"/>
  <c r="G6"/>
  <c r="H6" s="1"/>
  <c r="I7" s="1"/>
  <c r="G7" s="1"/>
  <c r="H7" s="1"/>
  <c r="R8"/>
  <c r="R9" s="1"/>
  <c r="V8"/>
  <c r="V9" s="1"/>
  <c r="P21"/>
  <c r="P22" s="1"/>
  <c r="R21"/>
  <c r="R22" s="1"/>
  <c r="T21"/>
  <c r="T22" s="1"/>
  <c r="V21"/>
  <c r="V22" s="1"/>
  <c r="P23"/>
  <c r="P25" s="1"/>
  <c r="R23"/>
  <c r="R25" s="1"/>
  <c r="T23"/>
  <c r="T25" s="1"/>
  <c r="V23"/>
  <c r="V25" s="1"/>
  <c r="Q27"/>
  <c r="Q28" s="1"/>
  <c r="S27"/>
  <c r="S28" s="1"/>
  <c r="U27"/>
  <c r="U28" s="1"/>
  <c r="G28"/>
  <c r="H28" s="1"/>
  <c r="I29" s="1"/>
  <c r="G29" s="1"/>
  <c r="H29" s="1"/>
  <c r="G30"/>
  <c r="H30" s="1"/>
  <c r="I31" s="1"/>
  <c r="G31" s="1"/>
  <c r="H31" s="1"/>
  <c r="F34"/>
  <c r="G37"/>
  <c r="H37" s="1"/>
  <c r="I38" s="1"/>
  <c r="G38" s="1"/>
  <c r="H38" s="1"/>
  <c r="G41"/>
  <c r="H41" s="1"/>
  <c r="I42" s="1"/>
  <c r="G42" s="1"/>
  <c r="H42" s="1"/>
  <c r="Q9"/>
  <c r="S8"/>
  <c r="S9" s="1"/>
  <c r="U8"/>
  <c r="U9" s="1"/>
  <c r="G9"/>
  <c r="H9" s="1"/>
  <c r="I10" s="1"/>
  <c r="G10" s="1"/>
  <c r="H10" s="1"/>
  <c r="K11"/>
  <c r="G11" s="1"/>
  <c r="H11" s="1"/>
  <c r="I12" s="1"/>
  <c r="G12" s="1"/>
  <c r="H12" s="1"/>
  <c r="G13"/>
  <c r="H13" s="1"/>
  <c r="I14" s="1"/>
  <c r="G14" s="1"/>
  <c r="H14" s="1"/>
  <c r="Q21"/>
  <c r="Q22" s="1"/>
  <c r="S21"/>
  <c r="S22" s="1"/>
  <c r="U21"/>
  <c r="U22" s="1"/>
  <c r="Q23"/>
  <c r="Q25" s="1"/>
  <c r="S23"/>
  <c r="S25" s="1"/>
  <c r="U23"/>
  <c r="U25" s="1"/>
  <c r="K25"/>
  <c r="G25" s="1"/>
  <c r="H25" s="1"/>
  <c r="I26" s="1"/>
  <c r="G26" s="1"/>
  <c r="H26" s="1"/>
  <c r="P27"/>
  <c r="P28" s="1"/>
  <c r="R27"/>
  <c r="R28" s="1"/>
  <c r="T27"/>
  <c r="T28" s="1"/>
  <c r="V27"/>
  <c r="V28" s="1"/>
  <c r="G32"/>
  <c r="H32" s="1"/>
  <c r="I33" s="1"/>
  <c r="G33" s="1"/>
  <c r="H33" s="1"/>
  <c r="G34"/>
  <c r="H34" s="1"/>
  <c r="I35" s="1"/>
  <c r="G35" s="1"/>
  <c r="H35" s="1"/>
  <c r="G43"/>
  <c r="H43" s="1"/>
  <c r="I44" s="1"/>
  <c r="G44" s="1"/>
  <c r="H44" s="1"/>
  <c r="D4" i="5" l="1"/>
  <c r="D5"/>
  <c r="N5"/>
  <c r="N4"/>
  <c r="X5"/>
  <c r="X4"/>
  <c r="AH5"/>
  <c r="D6"/>
  <c r="AH4"/>
  <c r="I5"/>
  <c r="I4"/>
  <c r="S5"/>
  <c r="S4"/>
  <c r="AC5"/>
  <c r="AC4"/>
  <c r="C4"/>
  <c r="AL16"/>
  <c r="C5"/>
  <c r="H5"/>
  <c r="H15" i="3"/>
  <c r="I16" s="1"/>
  <c r="G16" s="1"/>
  <c r="H16" s="1"/>
  <c r="K8"/>
  <c r="G8" s="1"/>
  <c r="H8" s="1"/>
  <c r="V36"/>
  <c r="V37" s="1"/>
  <c r="T36"/>
  <c r="T37" s="1"/>
  <c r="R36"/>
  <c r="R37" s="1"/>
  <c r="P36"/>
  <c r="P37" s="1"/>
  <c r="K39"/>
  <c r="G39" s="1"/>
  <c r="H39" s="1"/>
  <c r="I40" s="1"/>
  <c r="G40" s="1"/>
  <c r="H40" s="1"/>
  <c r="U36"/>
  <c r="U37" s="1"/>
  <c r="S36"/>
  <c r="S37" s="1"/>
  <c r="Q36"/>
  <c r="Q37" s="1"/>
  <c r="K27"/>
  <c r="G27" s="1"/>
  <c r="H27" s="1"/>
  <c r="K23"/>
  <c r="H23" s="1"/>
  <c r="K21"/>
  <c r="G21" s="1"/>
  <c r="H21" s="1"/>
  <c r="D7" i="5" l="1"/>
  <c r="D8"/>
  <c r="AL29"/>
  <c r="K36" i="3"/>
  <c r="G36" s="1"/>
  <c r="H36" s="1"/>
  <c r="AL42" i="5" l="1"/>
  <c r="AL55" l="1"/>
  <c r="M4"/>
  <c r="M5"/>
  <c r="AL68" l="1"/>
  <c r="R4"/>
  <c r="R5"/>
  <c r="AL81" l="1"/>
  <c r="W4"/>
  <c r="W5"/>
  <c r="AL94" l="1"/>
  <c r="AG4"/>
  <c r="AG5"/>
  <c r="AB4"/>
  <c r="AB5"/>
  <c r="AL107" l="1"/>
  <c r="AL120" l="1"/>
  <c r="AL133" l="1"/>
  <c r="AL146" l="1"/>
  <c r="I6" l="1"/>
  <c r="C6"/>
  <c r="I7" l="1"/>
  <c r="I8"/>
  <c r="C8"/>
  <c r="C7"/>
  <c r="N6"/>
  <c r="H6"/>
  <c r="N7" l="1"/>
  <c r="N8"/>
  <c r="H7"/>
  <c r="H8"/>
  <c r="M6"/>
  <c r="S6"/>
  <c r="S7" l="1"/>
  <c r="S8"/>
  <c r="R6"/>
  <c r="X6"/>
  <c r="M7"/>
  <c r="M8"/>
  <c r="X7" l="1"/>
  <c r="X8"/>
  <c r="W6"/>
  <c r="AC6"/>
  <c r="R8"/>
  <c r="R7"/>
  <c r="AC7" l="1"/>
  <c r="AC8"/>
  <c r="W7"/>
  <c r="W8"/>
  <c r="AB6"/>
  <c r="AH6"/>
  <c r="AG6"/>
  <c r="AH7" l="1"/>
  <c r="AH8"/>
  <c r="D9"/>
  <c r="I9" s="1"/>
  <c r="AG7"/>
  <c r="AG8"/>
  <c r="AB7"/>
  <c r="AB8"/>
  <c r="I10" l="1"/>
  <c r="N9"/>
  <c r="I11"/>
  <c r="C9"/>
  <c r="C10" s="1"/>
  <c r="D10"/>
  <c r="D11"/>
  <c r="H9"/>
  <c r="C11"/>
  <c r="N10" l="1"/>
  <c r="S9"/>
  <c r="N11"/>
  <c r="H10"/>
  <c r="H11"/>
  <c r="M9"/>
  <c r="S10" l="1"/>
  <c r="X9"/>
  <c r="S11"/>
  <c r="M11"/>
  <c r="M10"/>
  <c r="R9"/>
  <c r="X10" l="1"/>
  <c r="AC9"/>
  <c r="X11"/>
  <c r="R11"/>
  <c r="R10"/>
  <c r="W9"/>
  <c r="AC10" l="1"/>
  <c r="AH9"/>
  <c r="D12" s="1"/>
  <c r="I12" s="1"/>
  <c r="N12" s="1"/>
  <c r="S12" s="1"/>
  <c r="X12" s="1"/>
  <c r="AC12" s="1"/>
  <c r="AH12" s="1"/>
  <c r="AC11"/>
  <c r="W11"/>
  <c r="W10"/>
  <c r="AB9"/>
  <c r="AG9"/>
  <c r="AH10" l="1"/>
  <c r="AH11"/>
  <c r="AH14"/>
  <c r="AH13"/>
  <c r="AC14"/>
  <c r="AC13"/>
  <c r="X14"/>
  <c r="X13"/>
  <c r="S14"/>
  <c r="S13"/>
  <c r="N14"/>
  <c r="N13"/>
  <c r="I14"/>
  <c r="I13"/>
  <c r="D14"/>
  <c r="D13"/>
  <c r="AB10"/>
  <c r="AB11"/>
  <c r="AG10"/>
  <c r="AG11"/>
  <c r="A6"/>
  <c r="C12"/>
  <c r="H12" l="1"/>
  <c r="C14"/>
  <c r="C13"/>
  <c r="H14" l="1"/>
  <c r="H13"/>
  <c r="M12"/>
  <c r="R12" l="1"/>
  <c r="M13"/>
  <c r="M14"/>
  <c r="R14" l="1"/>
  <c r="R13"/>
  <c r="W12"/>
  <c r="D15" l="1"/>
  <c r="I15" s="1"/>
  <c r="N15" s="1"/>
  <c r="S15" s="1"/>
  <c r="X15" s="1"/>
  <c r="AC15" s="1"/>
  <c r="AH15" s="1"/>
  <c r="AB12"/>
  <c r="AG12"/>
  <c r="W14"/>
  <c r="W13"/>
  <c r="AH16" l="1"/>
  <c r="AH17"/>
  <c r="AC16"/>
  <c r="AC17"/>
  <c r="X16"/>
  <c r="X17"/>
  <c r="S16"/>
  <c r="S17"/>
  <c r="N16"/>
  <c r="N17"/>
  <c r="I16"/>
  <c r="I17"/>
  <c r="D16"/>
  <c r="D17"/>
  <c r="AB13"/>
  <c r="AB14"/>
  <c r="AG14"/>
  <c r="AG13"/>
  <c r="A9"/>
  <c r="C15"/>
  <c r="H15" l="1"/>
  <c r="C17"/>
  <c r="C16"/>
  <c r="H16" l="1"/>
  <c r="H17"/>
  <c r="M15"/>
  <c r="R15" l="1"/>
  <c r="M17"/>
  <c r="M16"/>
  <c r="W15" l="1"/>
  <c r="R17"/>
  <c r="R16"/>
  <c r="D18" l="1"/>
  <c r="I18" s="1"/>
  <c r="N18" s="1"/>
  <c r="S18" s="1"/>
  <c r="X18" s="1"/>
  <c r="AC18" s="1"/>
  <c r="AH18" s="1"/>
  <c r="AB15"/>
  <c r="AG15"/>
  <c r="W16"/>
  <c r="W17"/>
  <c r="AH20" l="1"/>
  <c r="AH19"/>
  <c r="AC20"/>
  <c r="AC19"/>
  <c r="X20"/>
  <c r="X19"/>
  <c r="S20"/>
  <c r="S19"/>
  <c r="N20"/>
  <c r="N19"/>
  <c r="I20"/>
  <c r="I19"/>
  <c r="D20"/>
  <c r="D19"/>
  <c r="AG16"/>
  <c r="AG17"/>
  <c r="C18"/>
  <c r="A12"/>
  <c r="AB16"/>
  <c r="AB17"/>
  <c r="C19" l="1"/>
  <c r="C20"/>
  <c r="H18"/>
  <c r="M18" l="1"/>
  <c r="H20"/>
  <c r="H19"/>
  <c r="M19" l="1"/>
  <c r="M20"/>
  <c r="R18"/>
  <c r="W18" l="1"/>
  <c r="R19"/>
  <c r="R20"/>
  <c r="W19" l="1"/>
  <c r="W20"/>
  <c r="D21"/>
  <c r="I21" s="1"/>
  <c r="N21" s="1"/>
  <c r="S21" s="1"/>
  <c r="X21" s="1"/>
  <c r="AC21" s="1"/>
  <c r="AH21" s="1"/>
  <c r="AG18"/>
  <c r="AB18"/>
  <c r="AH22" l="1"/>
  <c r="AH23"/>
  <c r="AC22"/>
  <c r="AC23"/>
  <c r="X22"/>
  <c r="X23"/>
  <c r="S22"/>
  <c r="S23"/>
  <c r="N22"/>
  <c r="N23"/>
  <c r="I22"/>
  <c r="I23"/>
  <c r="D22"/>
  <c r="D23"/>
  <c r="AB19"/>
  <c r="AB20"/>
  <c r="C21"/>
  <c r="A15"/>
  <c r="AG19"/>
  <c r="AG20"/>
  <c r="C23" l="1"/>
  <c r="C22"/>
  <c r="H21"/>
  <c r="H22" l="1"/>
  <c r="H23"/>
  <c r="M21"/>
  <c r="M23" l="1"/>
  <c r="M22"/>
  <c r="R21"/>
  <c r="W21" l="1"/>
  <c r="R22"/>
  <c r="R23"/>
  <c r="D24" l="1"/>
  <c r="I24" s="1"/>
  <c r="N24" s="1"/>
  <c r="S24" s="1"/>
  <c r="X24" s="1"/>
  <c r="AC24" s="1"/>
  <c r="AH24" s="1"/>
  <c r="AG21"/>
  <c r="AB21"/>
  <c r="W23"/>
  <c r="W22"/>
  <c r="AH26" l="1"/>
  <c r="AH25"/>
  <c r="AC26"/>
  <c r="AC25"/>
  <c r="X26"/>
  <c r="X25"/>
  <c r="S26"/>
  <c r="S25"/>
  <c r="N26"/>
  <c r="N25"/>
  <c r="I26"/>
  <c r="I25"/>
  <c r="D26"/>
  <c r="D25"/>
  <c r="AB22"/>
  <c r="AB23"/>
  <c r="AG22"/>
  <c r="AG23"/>
  <c r="C24"/>
  <c r="A18"/>
  <c r="C25" l="1"/>
  <c r="C26"/>
  <c r="H24"/>
  <c r="H26" l="1"/>
  <c r="H25"/>
  <c r="M24"/>
  <c r="M25" l="1"/>
  <c r="M26"/>
  <c r="R24"/>
  <c r="W24" l="1"/>
  <c r="R25"/>
  <c r="R26"/>
  <c r="AB24" l="1"/>
  <c r="D27"/>
  <c r="I27" s="1"/>
  <c r="N27" s="1"/>
  <c r="S27" s="1"/>
  <c r="X27" s="1"/>
  <c r="AC27" s="1"/>
  <c r="AH27" s="1"/>
  <c r="AG24"/>
  <c r="W25"/>
  <c r="W26"/>
  <c r="AH28" l="1"/>
  <c r="AH29"/>
  <c r="AC28"/>
  <c r="AC29"/>
  <c r="X28"/>
  <c r="X29"/>
  <c r="S28"/>
  <c r="S29"/>
  <c r="N28"/>
  <c r="N29"/>
  <c r="I28"/>
  <c r="I29"/>
  <c r="D28"/>
  <c r="D29"/>
  <c r="AG25"/>
  <c r="AG26"/>
  <c r="C27"/>
  <c r="A21"/>
  <c r="AB26"/>
  <c r="AB25"/>
  <c r="C29" l="1"/>
  <c r="C28"/>
  <c r="H27"/>
  <c r="M27" l="1"/>
  <c r="H28"/>
  <c r="H29"/>
  <c r="R27" l="1"/>
  <c r="M29"/>
  <c r="M28"/>
  <c r="R29" l="1"/>
  <c r="R28"/>
  <c r="W27"/>
  <c r="D30" l="1"/>
  <c r="I30" s="1"/>
  <c r="N30" s="1"/>
  <c r="S30" s="1"/>
  <c r="X30" s="1"/>
  <c r="AC30" s="1"/>
  <c r="AH30" s="1"/>
  <c r="AB27"/>
  <c r="AG27"/>
  <c r="W29"/>
  <c r="W28"/>
  <c r="AH32" l="1"/>
  <c r="AH31"/>
  <c r="AC32"/>
  <c r="AC31"/>
  <c r="X32"/>
  <c r="X31"/>
  <c r="S32"/>
  <c r="S31"/>
  <c r="N32"/>
  <c r="N31"/>
  <c r="I32"/>
  <c r="I31"/>
  <c r="D32"/>
  <c r="D31"/>
  <c r="AG28"/>
  <c r="AG29"/>
  <c r="AB29"/>
  <c r="AB28"/>
  <c r="C30"/>
  <c r="A24"/>
  <c r="C32" l="1"/>
  <c r="C31"/>
  <c r="H30"/>
  <c r="M30" l="1"/>
  <c r="H32"/>
  <c r="H31"/>
  <c r="R30" l="1"/>
  <c r="M32"/>
  <c r="M31"/>
  <c r="W30" l="1"/>
  <c r="R31"/>
  <c r="R32"/>
  <c r="AB30" l="1"/>
  <c r="AG30"/>
  <c r="W31"/>
  <c r="W32"/>
  <c r="D33" l="1"/>
  <c r="C33" s="1"/>
  <c r="AG32"/>
  <c r="AG31"/>
  <c r="AB31"/>
  <c r="AB32"/>
  <c r="A27" l="1"/>
  <c r="I33"/>
  <c r="N33" s="1"/>
  <c r="S33" s="1"/>
  <c r="X33" s="1"/>
  <c r="AC33" s="1"/>
  <c r="AH33" s="1"/>
  <c r="D34"/>
  <c r="D35"/>
  <c r="H33"/>
  <c r="C34"/>
  <c r="C35"/>
  <c r="AH34" l="1"/>
  <c r="AH35"/>
  <c r="AC34"/>
  <c r="AC35"/>
  <c r="X34"/>
  <c r="X35"/>
  <c r="S34"/>
  <c r="S35"/>
  <c r="N34"/>
  <c r="N35"/>
  <c r="I34"/>
  <c r="I35"/>
  <c r="M33"/>
  <c r="H34"/>
  <c r="H35"/>
  <c r="R33" l="1"/>
  <c r="M34"/>
  <c r="M35"/>
  <c r="W33" l="1"/>
  <c r="R35"/>
  <c r="R34"/>
  <c r="W34" l="1"/>
  <c r="W35"/>
  <c r="AB33"/>
  <c r="AG33"/>
  <c r="D36" l="1"/>
  <c r="C36" s="1"/>
  <c r="AG34"/>
  <c r="AG35"/>
  <c r="AB34"/>
  <c r="AB35"/>
  <c r="A30" l="1"/>
  <c r="I36"/>
  <c r="N36" s="1"/>
  <c r="S36" s="1"/>
  <c r="X36" s="1"/>
  <c r="AC36" s="1"/>
  <c r="AH36" s="1"/>
  <c r="D38"/>
  <c r="D37"/>
  <c r="C37"/>
  <c r="C38"/>
  <c r="H36"/>
  <c r="AH38" l="1"/>
  <c r="AH37"/>
  <c r="AC38"/>
  <c r="AC37"/>
  <c r="X38"/>
  <c r="X37"/>
  <c r="S38"/>
  <c r="S37"/>
  <c r="N38"/>
  <c r="N37"/>
  <c r="I38"/>
  <c r="I37"/>
  <c r="M36"/>
  <c r="H37"/>
  <c r="H38"/>
  <c r="R36" l="1"/>
  <c r="M37"/>
  <c r="M38"/>
  <c r="W36" l="1"/>
  <c r="R38"/>
  <c r="R37"/>
  <c r="AG36" l="1"/>
  <c r="AB36"/>
  <c r="W38"/>
  <c r="W37"/>
  <c r="D39" l="1"/>
  <c r="AB37"/>
  <c r="AB38"/>
  <c r="AG38"/>
  <c r="AG37"/>
  <c r="A33" l="1"/>
  <c r="I39"/>
  <c r="N39" s="1"/>
  <c r="S39" s="1"/>
  <c r="X39" s="1"/>
  <c r="AC39" s="1"/>
  <c r="AH39" s="1"/>
  <c r="C39"/>
  <c r="C41" s="1"/>
  <c r="D40"/>
  <c r="D41"/>
  <c r="AH40" l="1"/>
  <c r="AH41"/>
  <c r="AC40"/>
  <c r="AC41"/>
  <c r="X40"/>
  <c r="X41"/>
  <c r="S40"/>
  <c r="S41"/>
  <c r="N40"/>
  <c r="N41"/>
  <c r="C40"/>
  <c r="I40"/>
  <c r="I41"/>
  <c r="H39"/>
  <c r="H41" s="1"/>
  <c r="M39"/>
  <c r="H40" l="1"/>
  <c r="M40"/>
  <c r="M41"/>
  <c r="R39"/>
  <c r="R41" l="1"/>
  <c r="R40"/>
  <c r="W39"/>
  <c r="W41" l="1"/>
  <c r="W40"/>
  <c r="AB39"/>
  <c r="AG39"/>
  <c r="D42" l="1"/>
  <c r="C42" s="1"/>
  <c r="AG41"/>
  <c r="AG40"/>
  <c r="AB40"/>
  <c r="AB41"/>
  <c r="A36" l="1"/>
  <c r="I42"/>
  <c r="N42" s="1"/>
  <c r="S42" s="1"/>
  <c r="X42" s="1"/>
  <c r="AC42" s="1"/>
  <c r="AH42" s="1"/>
  <c r="D44"/>
  <c r="D43"/>
  <c r="C43"/>
  <c r="C44"/>
  <c r="H42"/>
  <c r="AH44" l="1"/>
  <c r="AH43"/>
  <c r="AC44"/>
  <c r="AC43"/>
  <c r="X44"/>
  <c r="X43"/>
  <c r="S44"/>
  <c r="S43"/>
  <c r="N44"/>
  <c r="N43"/>
  <c r="I44"/>
  <c r="I43"/>
  <c r="M42"/>
  <c r="H43"/>
  <c r="H44"/>
  <c r="M44" l="1"/>
  <c r="M43"/>
  <c r="R42"/>
  <c r="W42" l="1"/>
  <c r="R44"/>
  <c r="R43"/>
  <c r="W44" l="1"/>
  <c r="W43"/>
  <c r="AB42"/>
  <c r="AG42"/>
  <c r="D45" l="1"/>
  <c r="C45" s="1"/>
  <c r="AG44"/>
  <c r="AG43"/>
  <c r="AB44"/>
  <c r="AB43"/>
  <c r="A39" l="1"/>
  <c r="I45"/>
  <c r="N45" s="1"/>
  <c r="S45" s="1"/>
  <c r="X45" s="1"/>
  <c r="AC45" s="1"/>
  <c r="AH45" s="1"/>
  <c r="D46"/>
  <c r="D47"/>
  <c r="C46"/>
  <c r="C47"/>
  <c r="H45"/>
  <c r="AH46" l="1"/>
  <c r="AH47"/>
  <c r="AC46"/>
  <c r="AC47"/>
  <c r="X46"/>
  <c r="X47"/>
  <c r="S46"/>
  <c r="S47"/>
  <c r="N46"/>
  <c r="N47"/>
  <c r="I46"/>
  <c r="I47"/>
  <c r="H46"/>
  <c r="H47"/>
  <c r="M45"/>
  <c r="M46" l="1"/>
  <c r="M47"/>
  <c r="R45"/>
  <c r="W45" l="1"/>
  <c r="R46"/>
  <c r="R47"/>
  <c r="AG45" l="1"/>
  <c r="AB45"/>
  <c r="W46"/>
  <c r="W47"/>
  <c r="D48" l="1"/>
  <c r="AB47"/>
  <c r="AB46"/>
  <c r="AG47"/>
  <c r="AG46"/>
  <c r="A42" l="1"/>
  <c r="I48"/>
  <c r="N48" s="1"/>
  <c r="S48" s="1"/>
  <c r="X48" s="1"/>
  <c r="AC48" s="1"/>
  <c r="AH48" s="1"/>
  <c r="C48"/>
  <c r="C49" s="1"/>
  <c r="D50"/>
  <c r="D49"/>
  <c r="AH50" l="1"/>
  <c r="AH49"/>
  <c r="AC50"/>
  <c r="AC49"/>
  <c r="X50"/>
  <c r="X49"/>
  <c r="S50"/>
  <c r="S49"/>
  <c r="N50"/>
  <c r="N49"/>
  <c r="C50"/>
  <c r="I50"/>
  <c r="I49"/>
  <c r="H48"/>
  <c r="H49" s="1"/>
  <c r="M48"/>
  <c r="H50" l="1"/>
  <c r="M50"/>
  <c r="M49"/>
  <c r="R48"/>
  <c r="R49" l="1"/>
  <c r="R50"/>
  <c r="W48"/>
  <c r="W50" l="1"/>
  <c r="W49"/>
  <c r="AB48"/>
  <c r="AG48"/>
  <c r="D51" l="1"/>
  <c r="AG50"/>
  <c r="AG49"/>
  <c r="AB49"/>
  <c r="AB50"/>
  <c r="A45" l="1"/>
  <c r="I51"/>
  <c r="N51" s="1"/>
  <c r="S51" s="1"/>
  <c r="X51" s="1"/>
  <c r="AC51" s="1"/>
  <c r="AH51" s="1"/>
  <c r="C51"/>
  <c r="C53" s="1"/>
  <c r="D52"/>
  <c r="D53"/>
  <c r="H51"/>
  <c r="C52"/>
  <c r="AH52" l="1"/>
  <c r="AH53"/>
  <c r="AC52"/>
  <c r="AC53"/>
  <c r="X52"/>
  <c r="X53"/>
  <c r="S52"/>
  <c r="S53"/>
  <c r="N52"/>
  <c r="N53"/>
  <c r="I52"/>
  <c r="I53"/>
  <c r="H53"/>
  <c r="H52"/>
  <c r="M51"/>
  <c r="R51" l="1"/>
  <c r="M53"/>
  <c r="M52"/>
  <c r="W51" l="1"/>
  <c r="R53"/>
  <c r="R52"/>
  <c r="AG51" l="1"/>
  <c r="AB51"/>
  <c r="W52"/>
  <c r="W53"/>
  <c r="D54" l="1"/>
  <c r="AB52"/>
  <c r="AB53"/>
  <c r="AG52"/>
  <c r="AG53"/>
  <c r="A48" l="1"/>
  <c r="I54"/>
  <c r="N54" s="1"/>
  <c r="S54" s="1"/>
  <c r="X54" s="1"/>
  <c r="AC54" s="1"/>
  <c r="AH54" s="1"/>
  <c r="C54"/>
  <c r="C55" s="1"/>
  <c r="H54"/>
  <c r="D56"/>
  <c r="D55"/>
  <c r="C56"/>
  <c r="AH56" l="1"/>
  <c r="AH55"/>
  <c r="AC56"/>
  <c r="AC55"/>
  <c r="X56"/>
  <c r="X55"/>
  <c r="S56"/>
  <c r="S55"/>
  <c r="N56"/>
  <c r="N55"/>
  <c r="I56"/>
  <c r="I55"/>
  <c r="H55"/>
  <c r="H56"/>
  <c r="M54" l="1"/>
  <c r="M55" s="1"/>
  <c r="M56"/>
  <c r="R54"/>
  <c r="R55" l="1"/>
  <c r="R56"/>
  <c r="W54"/>
  <c r="AG54" l="1"/>
  <c r="AB54"/>
  <c r="W55"/>
  <c r="W56"/>
  <c r="D57" l="1"/>
  <c r="AB55"/>
  <c r="AB56"/>
  <c r="AG55"/>
  <c r="AG56"/>
  <c r="A51" l="1"/>
  <c r="I57"/>
  <c r="N57" s="1"/>
  <c r="S57" s="1"/>
  <c r="X57" s="1"/>
  <c r="AC57" s="1"/>
  <c r="AH57" s="1"/>
  <c r="C57"/>
  <c r="C59" s="1"/>
  <c r="D58"/>
  <c r="D59"/>
  <c r="H57"/>
  <c r="C58"/>
  <c r="AH58" l="1"/>
  <c r="AH59"/>
  <c r="AC58"/>
  <c r="AC59"/>
  <c r="X58"/>
  <c r="X59"/>
  <c r="S58"/>
  <c r="S59"/>
  <c r="N58"/>
  <c r="N59"/>
  <c r="I58"/>
  <c r="I59"/>
  <c r="M57"/>
  <c r="H58"/>
  <c r="H59"/>
  <c r="R57" l="1"/>
  <c r="M59"/>
  <c r="M58"/>
  <c r="R58" l="1"/>
  <c r="R59"/>
  <c r="W57"/>
  <c r="AG57" l="1"/>
  <c r="AB57"/>
  <c r="W59"/>
  <c r="W58"/>
  <c r="D60" l="1"/>
  <c r="C60" s="1"/>
  <c r="AB59"/>
  <c r="AB58"/>
  <c r="AG58"/>
  <c r="AG59"/>
  <c r="A54" l="1"/>
  <c r="I60"/>
  <c r="N60" s="1"/>
  <c r="S60" s="1"/>
  <c r="X60" s="1"/>
  <c r="AC60" s="1"/>
  <c r="AH60" s="1"/>
  <c r="D62"/>
  <c r="D61"/>
  <c r="C61"/>
  <c r="C62"/>
  <c r="H60"/>
  <c r="AH62" l="1"/>
  <c r="AH61"/>
  <c r="AC62"/>
  <c r="AC61"/>
  <c r="X62"/>
  <c r="X61"/>
  <c r="S62"/>
  <c r="S61"/>
  <c r="N62"/>
  <c r="N61"/>
  <c r="I62"/>
  <c r="I61"/>
  <c r="M60"/>
  <c r="H61"/>
  <c r="H62"/>
  <c r="M61" l="1"/>
  <c r="M62"/>
  <c r="R60"/>
  <c r="R62" l="1"/>
  <c r="R61"/>
  <c r="W60"/>
  <c r="AG60" l="1"/>
  <c r="AB60"/>
  <c r="W61"/>
  <c r="W62"/>
  <c r="D63" l="1"/>
  <c r="AB62"/>
  <c r="AB61"/>
  <c r="AG61"/>
  <c r="AG62"/>
  <c r="A57" l="1"/>
  <c r="I63"/>
  <c r="N63" s="1"/>
  <c r="S63" s="1"/>
  <c r="X63" s="1"/>
  <c r="AC63" s="1"/>
  <c r="AH63" s="1"/>
  <c r="C63"/>
  <c r="C65" s="1"/>
  <c r="D64"/>
  <c r="D65"/>
  <c r="AH64" l="1"/>
  <c r="AH65"/>
  <c r="AC64"/>
  <c r="AC65"/>
  <c r="X64"/>
  <c r="X65"/>
  <c r="S64"/>
  <c r="S65"/>
  <c r="N64"/>
  <c r="N65"/>
  <c r="C64"/>
  <c r="I64"/>
  <c r="I65"/>
  <c r="H63"/>
  <c r="H64" s="1"/>
  <c r="M63"/>
  <c r="H65" l="1"/>
  <c r="M65"/>
  <c r="M64"/>
  <c r="R63"/>
  <c r="R64" l="1"/>
  <c r="R65"/>
  <c r="W63"/>
  <c r="W65" l="1"/>
  <c r="W64"/>
  <c r="AB63"/>
  <c r="AG63"/>
  <c r="D66" l="1"/>
  <c r="C66" s="1"/>
  <c r="AG65"/>
  <c r="AG64"/>
  <c r="AB64"/>
  <c r="AB65"/>
  <c r="A60" l="1"/>
  <c r="I66"/>
  <c r="N66" s="1"/>
  <c r="S66" s="1"/>
  <c r="X66" s="1"/>
  <c r="AC66" s="1"/>
  <c r="AH66" s="1"/>
  <c r="D68"/>
  <c r="D67"/>
  <c r="C68"/>
  <c r="C67"/>
  <c r="H66"/>
  <c r="AH68" l="1"/>
  <c r="AH67"/>
  <c r="AC68"/>
  <c r="AC67"/>
  <c r="X68"/>
  <c r="X67"/>
  <c r="S68"/>
  <c r="S67"/>
  <c r="N68"/>
  <c r="N67"/>
  <c r="I68"/>
  <c r="I67"/>
  <c r="H67"/>
  <c r="H68"/>
  <c r="M66"/>
  <c r="R66" l="1"/>
  <c r="M68"/>
  <c r="M67"/>
  <c r="R67" l="1"/>
  <c r="R68"/>
  <c r="W66"/>
  <c r="AG66" l="1"/>
  <c r="AB66"/>
  <c r="W68"/>
  <c r="W67"/>
  <c r="D69" l="1"/>
  <c r="AB67"/>
  <c r="AB68"/>
  <c r="AG67"/>
  <c r="AG68"/>
  <c r="C69" l="1"/>
  <c r="I69"/>
  <c r="A63"/>
  <c r="N69"/>
  <c r="S69" s="1"/>
  <c r="X69" s="1"/>
  <c r="AC69" s="1"/>
  <c r="AH69" s="1"/>
  <c r="D70"/>
  <c r="D71"/>
  <c r="C70"/>
  <c r="C71"/>
  <c r="H69"/>
  <c r="I70" l="1"/>
  <c r="I71"/>
  <c r="AH70"/>
  <c r="AH71"/>
  <c r="AC70"/>
  <c r="AC71"/>
  <c r="X70"/>
  <c r="X71"/>
  <c r="S70"/>
  <c r="S71"/>
  <c r="N70"/>
  <c r="N71"/>
  <c r="H71"/>
  <c r="H70"/>
  <c r="M69"/>
  <c r="M71" l="1"/>
  <c r="M70"/>
  <c r="R69"/>
  <c r="R71" l="1"/>
  <c r="R70"/>
  <c r="W69"/>
  <c r="AG69" l="1"/>
  <c r="AB69"/>
  <c r="W70"/>
  <c r="W71"/>
  <c r="D72" l="1"/>
  <c r="AB71"/>
  <c r="AB70"/>
  <c r="AG70"/>
  <c r="AG71"/>
  <c r="A66" l="1"/>
  <c r="I72"/>
  <c r="N72" s="1"/>
  <c r="S72" s="1"/>
  <c r="X72" s="1"/>
  <c r="AC72" s="1"/>
  <c r="AH72" s="1"/>
  <c r="C72"/>
  <c r="C74" s="1"/>
  <c r="H72"/>
  <c r="D74"/>
  <c r="D73"/>
  <c r="C73"/>
  <c r="AH74" l="1"/>
  <c r="AH73"/>
  <c r="AC74"/>
  <c r="AC73"/>
  <c r="X74"/>
  <c r="X73"/>
  <c r="S74"/>
  <c r="S73"/>
  <c r="N74"/>
  <c r="N73"/>
  <c r="I74"/>
  <c r="I73"/>
  <c r="M72"/>
  <c r="H74"/>
  <c r="H73"/>
  <c r="M73" l="1"/>
  <c r="M74"/>
  <c r="R72" l="1"/>
  <c r="R74" s="1"/>
  <c r="W72"/>
  <c r="R73" l="1"/>
  <c r="AG72"/>
  <c r="AB72"/>
  <c r="W74"/>
  <c r="W73"/>
  <c r="D75" l="1"/>
  <c r="C75" s="1"/>
  <c r="AB73"/>
  <c r="AB74"/>
  <c r="AG74"/>
  <c r="AG73"/>
  <c r="A69" l="1"/>
  <c r="I75"/>
  <c r="N75" s="1"/>
  <c r="S75" s="1"/>
  <c r="X75" s="1"/>
  <c r="AC75" s="1"/>
  <c r="AH75" s="1"/>
  <c r="D76"/>
  <c r="D77"/>
  <c r="H75"/>
  <c r="C76"/>
  <c r="C77"/>
  <c r="AH76" l="1"/>
  <c r="AH77"/>
  <c r="AC76"/>
  <c r="AC77"/>
  <c r="X76"/>
  <c r="X77"/>
  <c r="S76"/>
  <c r="S77"/>
  <c r="N76"/>
  <c r="N77"/>
  <c r="I76"/>
  <c r="I77"/>
  <c r="H77"/>
  <c r="H76"/>
  <c r="M75"/>
  <c r="M77" l="1"/>
  <c r="M76"/>
  <c r="R75"/>
  <c r="W75" l="1"/>
  <c r="R76"/>
  <c r="R77"/>
  <c r="AB75" l="1"/>
  <c r="AG75"/>
  <c r="W76"/>
  <c r="W77"/>
  <c r="D78" l="1"/>
  <c r="AG77"/>
  <c r="AG76"/>
  <c r="AB77"/>
  <c r="AB76"/>
  <c r="A72" l="1"/>
  <c r="I78"/>
  <c r="N78" s="1"/>
  <c r="S78" s="1"/>
  <c r="X78" s="1"/>
  <c r="AC78" s="1"/>
  <c r="AH78" s="1"/>
  <c r="C78"/>
  <c r="C79" s="1"/>
  <c r="D80"/>
  <c r="D79"/>
  <c r="H78"/>
  <c r="AH80" l="1"/>
  <c r="AH79"/>
  <c r="AC80"/>
  <c r="AC79"/>
  <c r="X80"/>
  <c r="X79"/>
  <c r="S80"/>
  <c r="S79"/>
  <c r="N80"/>
  <c r="N79"/>
  <c r="C80"/>
  <c r="I80"/>
  <c r="I79"/>
  <c r="H80"/>
  <c r="H79"/>
  <c r="M78"/>
  <c r="R78" l="1"/>
  <c r="M80"/>
  <c r="M79"/>
  <c r="R79" l="1"/>
  <c r="R80"/>
  <c r="W78"/>
  <c r="W80" l="1"/>
  <c r="W79"/>
  <c r="AG78"/>
  <c r="AB78"/>
  <c r="D81" l="1"/>
  <c r="AB80"/>
  <c r="AB79"/>
  <c r="AG80"/>
  <c r="AG79"/>
  <c r="A75" l="1"/>
  <c r="I81"/>
  <c r="N81" s="1"/>
  <c r="S81" s="1"/>
  <c r="X81" s="1"/>
  <c r="AC81" s="1"/>
  <c r="AH81" s="1"/>
  <c r="C81"/>
  <c r="C82" s="1"/>
  <c r="D82"/>
  <c r="D83"/>
  <c r="H81"/>
  <c r="C83"/>
  <c r="AH82" l="1"/>
  <c r="AH83"/>
  <c r="AC82"/>
  <c r="AC83"/>
  <c r="X82"/>
  <c r="X83"/>
  <c r="S82"/>
  <c r="S83"/>
  <c r="N82"/>
  <c r="N83"/>
  <c r="I82"/>
  <c r="I83"/>
  <c r="H83"/>
  <c r="H82"/>
  <c r="M81"/>
  <c r="R81" l="1"/>
  <c r="M82"/>
  <c r="M83"/>
  <c r="W81" l="1"/>
  <c r="R82"/>
  <c r="R83"/>
  <c r="AB81" l="1"/>
  <c r="AG81"/>
  <c r="W82"/>
  <c r="W83"/>
  <c r="D84" l="1"/>
  <c r="C84" s="1"/>
  <c r="AG82"/>
  <c r="AG83"/>
  <c r="AB83"/>
  <c r="AB82"/>
  <c r="A78" l="1"/>
  <c r="I84"/>
  <c r="N84" s="1"/>
  <c r="S84" s="1"/>
  <c r="X84" s="1"/>
  <c r="AC84" s="1"/>
  <c r="AH84" s="1"/>
  <c r="D86"/>
  <c r="D85"/>
  <c r="C85"/>
  <c r="C86"/>
  <c r="H84"/>
  <c r="AH86" l="1"/>
  <c r="AH85"/>
  <c r="AC86"/>
  <c r="AC85"/>
  <c r="X86"/>
  <c r="X85"/>
  <c r="S86"/>
  <c r="S85"/>
  <c r="N86"/>
  <c r="N85"/>
  <c r="I86"/>
  <c r="I85"/>
  <c r="M84"/>
  <c r="H85"/>
  <c r="H86"/>
  <c r="M85" l="1"/>
  <c r="M86"/>
  <c r="R84"/>
  <c r="W84" l="1"/>
  <c r="R85"/>
  <c r="R86"/>
  <c r="W85" l="1"/>
  <c r="W86"/>
  <c r="AG84"/>
  <c r="AB84"/>
  <c r="D87" l="1"/>
  <c r="C87" s="1"/>
  <c r="AB85"/>
  <c r="AB86"/>
  <c r="AG86"/>
  <c r="AG85"/>
  <c r="A81" l="1"/>
  <c r="I87"/>
  <c r="N87" s="1"/>
  <c r="S87" s="1"/>
  <c r="X87" s="1"/>
  <c r="AC87" s="1"/>
  <c r="AH87" s="1"/>
  <c r="D88"/>
  <c r="D89"/>
  <c r="C88"/>
  <c r="C89"/>
  <c r="H87" l="1"/>
  <c r="AH88"/>
  <c r="AH89"/>
  <c r="AC88"/>
  <c r="AC89"/>
  <c r="X88"/>
  <c r="X89"/>
  <c r="S88"/>
  <c r="S89"/>
  <c r="N88"/>
  <c r="N89"/>
  <c r="I88"/>
  <c r="I89"/>
  <c r="H88"/>
  <c r="H89"/>
  <c r="M87"/>
  <c r="R87" l="1"/>
  <c r="M89"/>
  <c r="M88"/>
  <c r="W87" l="1"/>
  <c r="R88"/>
  <c r="R89"/>
  <c r="AG87" l="1"/>
  <c r="AB87"/>
  <c r="W89"/>
  <c r="W88"/>
  <c r="D90" l="1"/>
  <c r="C90" s="1"/>
  <c r="AB88"/>
  <c r="AB89"/>
  <c r="AG89"/>
  <c r="AG88"/>
  <c r="A84" l="1"/>
  <c r="I90"/>
  <c r="N90" s="1"/>
  <c r="S90" s="1"/>
  <c r="X90" s="1"/>
  <c r="AC90" s="1"/>
  <c r="AH90" s="1"/>
  <c r="D92"/>
  <c r="D91"/>
  <c r="H90"/>
  <c r="C92"/>
  <c r="C91"/>
  <c r="AH92" l="1"/>
  <c r="AH91"/>
  <c r="AC92"/>
  <c r="AC91"/>
  <c r="X92"/>
  <c r="X91"/>
  <c r="S92"/>
  <c r="S91"/>
  <c r="N92"/>
  <c r="N91"/>
  <c r="I92"/>
  <c r="I91"/>
  <c r="H91"/>
  <c r="H92"/>
  <c r="M90"/>
  <c r="R90" l="1"/>
  <c r="M91"/>
  <c r="M92"/>
  <c r="R91" l="1"/>
  <c r="R92"/>
  <c r="W90"/>
  <c r="AB90" l="1"/>
  <c r="AG90"/>
  <c r="W91"/>
  <c r="W92"/>
  <c r="D93" l="1"/>
  <c r="AG92"/>
  <c r="AG91"/>
  <c r="AB92"/>
  <c r="AB91"/>
  <c r="A87" l="1"/>
  <c r="I93"/>
  <c r="N93" s="1"/>
  <c r="S93" s="1"/>
  <c r="X93" s="1"/>
  <c r="AC93" s="1"/>
  <c r="AH93" s="1"/>
  <c r="C93"/>
  <c r="C94" s="1"/>
  <c r="D94"/>
  <c r="D95"/>
  <c r="H93"/>
  <c r="AH94" l="1"/>
  <c r="AH95"/>
  <c r="AC94"/>
  <c r="AC95"/>
  <c r="X94"/>
  <c r="X95"/>
  <c r="S94"/>
  <c r="S95"/>
  <c r="N94"/>
  <c r="N95"/>
  <c r="I94"/>
  <c r="I95"/>
  <c r="C95"/>
  <c r="M93"/>
  <c r="H95"/>
  <c r="H94"/>
  <c r="R93" l="1"/>
  <c r="M95"/>
  <c r="M94"/>
  <c r="W93" l="1"/>
  <c r="R95"/>
  <c r="R94"/>
  <c r="AG93" l="1"/>
  <c r="AB93"/>
  <c r="W95"/>
  <c r="W94"/>
  <c r="D96" l="1"/>
  <c r="C96" s="1"/>
  <c r="AB95"/>
  <c r="AB94"/>
  <c r="AG94"/>
  <c r="AG95"/>
  <c r="A90" l="1"/>
  <c r="I96"/>
  <c r="N96" s="1"/>
  <c r="S96" s="1"/>
  <c r="X96" s="1"/>
  <c r="AC96" s="1"/>
  <c r="AH96" s="1"/>
  <c r="D98"/>
  <c r="D97"/>
  <c r="C97"/>
  <c r="C98"/>
  <c r="AH98" l="1"/>
  <c r="AH97"/>
  <c r="AC98"/>
  <c r="AC97"/>
  <c r="X98"/>
  <c r="X97"/>
  <c r="S98"/>
  <c r="S97"/>
  <c r="N98"/>
  <c r="N97"/>
  <c r="I98"/>
  <c r="I97"/>
  <c r="H96"/>
  <c r="H97" s="1"/>
  <c r="M96"/>
  <c r="H98"/>
  <c r="R96" l="1"/>
  <c r="M97"/>
  <c r="M98"/>
  <c r="R98" l="1"/>
  <c r="R97"/>
  <c r="W96"/>
  <c r="AB96" l="1"/>
  <c r="AG96"/>
  <c r="W97"/>
  <c r="W98"/>
  <c r="D99" l="1"/>
  <c r="AG97"/>
  <c r="AG98"/>
  <c r="AB98"/>
  <c r="AB97"/>
  <c r="A93" l="1"/>
  <c r="I99"/>
  <c r="N99" s="1"/>
  <c r="S99" s="1"/>
  <c r="X99" s="1"/>
  <c r="AC99" s="1"/>
  <c r="AH99" s="1"/>
  <c r="C99"/>
  <c r="C101" s="1"/>
  <c r="D100"/>
  <c r="D101"/>
  <c r="H99"/>
  <c r="C100"/>
  <c r="AH100" l="1"/>
  <c r="AH101"/>
  <c r="AC100"/>
  <c r="AC101"/>
  <c r="X100"/>
  <c r="X101"/>
  <c r="S100"/>
  <c r="S101"/>
  <c r="N100"/>
  <c r="N101"/>
  <c r="I100"/>
  <c r="I101"/>
  <c r="M99"/>
  <c r="H101"/>
  <c r="H100"/>
  <c r="R99" l="1"/>
  <c r="M101"/>
  <c r="M100"/>
  <c r="W99" l="1"/>
  <c r="R100"/>
  <c r="R101"/>
  <c r="W100" l="1"/>
  <c r="W101"/>
  <c r="AG99"/>
  <c r="AB99"/>
  <c r="D102" l="1"/>
  <c r="C102" s="1"/>
  <c r="AB100"/>
  <c r="AB101"/>
  <c r="AG100"/>
  <c r="AG101"/>
  <c r="A96" l="1"/>
  <c r="I102"/>
  <c r="N102" s="1"/>
  <c r="S102" s="1"/>
  <c r="X102" s="1"/>
  <c r="AC102" s="1"/>
  <c r="AH102" s="1"/>
  <c r="D104"/>
  <c r="D103"/>
  <c r="C104"/>
  <c r="C103"/>
  <c r="AH104" l="1"/>
  <c r="AH103"/>
  <c r="AC104"/>
  <c r="AC103"/>
  <c r="X104"/>
  <c r="X103"/>
  <c r="S104"/>
  <c r="S103"/>
  <c r="N104"/>
  <c r="N103"/>
  <c r="I104"/>
  <c r="I103"/>
  <c r="H102"/>
  <c r="H104" s="1"/>
  <c r="M102"/>
  <c r="H103"/>
  <c r="M103" l="1"/>
  <c r="M104"/>
  <c r="R102"/>
  <c r="R103" l="1"/>
  <c r="R104"/>
  <c r="W102"/>
  <c r="W104" l="1"/>
  <c r="W103"/>
  <c r="AB102"/>
  <c r="AG102"/>
  <c r="D105" l="1"/>
  <c r="C105" s="1"/>
  <c r="AG103"/>
  <c r="AG104"/>
  <c r="AB104"/>
  <c r="AB103"/>
  <c r="A99" l="1"/>
  <c r="I105"/>
  <c r="N105" s="1"/>
  <c r="S105" s="1"/>
  <c r="X105" s="1"/>
  <c r="AC105" s="1"/>
  <c r="AH105" s="1"/>
  <c r="D106"/>
  <c r="D107"/>
  <c r="C107"/>
  <c r="C106"/>
  <c r="AH106" l="1"/>
  <c r="AH107"/>
  <c r="AC106"/>
  <c r="AC107"/>
  <c r="X106"/>
  <c r="X107"/>
  <c r="S106"/>
  <c r="S107"/>
  <c r="N106"/>
  <c r="N107"/>
  <c r="I106"/>
  <c r="I107"/>
  <c r="H105"/>
  <c r="H107" s="1"/>
  <c r="M105"/>
  <c r="H106"/>
  <c r="R105" l="1"/>
  <c r="M106"/>
  <c r="M107"/>
  <c r="W105" l="1"/>
  <c r="R106"/>
  <c r="R107"/>
  <c r="W106" l="1"/>
  <c r="W107"/>
  <c r="AB105"/>
  <c r="AG105"/>
  <c r="D108" l="1"/>
  <c r="C108" s="1"/>
  <c r="AG107"/>
  <c r="AG106"/>
  <c r="AB106"/>
  <c r="AB107"/>
  <c r="A102" l="1"/>
  <c r="I108"/>
  <c r="N108" s="1"/>
  <c r="S108" s="1"/>
  <c r="X108" s="1"/>
  <c r="AC108" s="1"/>
  <c r="AH108" s="1"/>
  <c r="D110"/>
  <c r="D109"/>
  <c r="C109"/>
  <c r="C110"/>
  <c r="H108"/>
  <c r="AH110" l="1"/>
  <c r="AH109"/>
  <c r="AC110"/>
  <c r="AC109"/>
  <c r="X110"/>
  <c r="X109"/>
  <c r="S110"/>
  <c r="S109"/>
  <c r="N110"/>
  <c r="N109"/>
  <c r="I110"/>
  <c r="I109"/>
  <c r="H109"/>
  <c r="H110"/>
  <c r="M108"/>
  <c r="R108" l="1"/>
  <c r="M109"/>
  <c r="M110"/>
  <c r="R110" l="1"/>
  <c r="R109"/>
  <c r="W108"/>
  <c r="AG108" l="1"/>
  <c r="AB108"/>
  <c r="W109"/>
  <c r="W110"/>
  <c r="D111" l="1"/>
  <c r="C111" s="1"/>
  <c r="AB109"/>
  <c r="AB110"/>
  <c r="AG109"/>
  <c r="AG110"/>
  <c r="A105" l="1"/>
  <c r="I111"/>
  <c r="N111" s="1"/>
  <c r="S111" s="1"/>
  <c r="X111" s="1"/>
  <c r="AC111" s="1"/>
  <c r="AH111" s="1"/>
  <c r="D112"/>
  <c r="D113"/>
  <c r="C112"/>
  <c r="C113"/>
  <c r="AH112" l="1"/>
  <c r="AH113"/>
  <c r="AC112"/>
  <c r="AC113"/>
  <c r="X112"/>
  <c r="X113"/>
  <c r="S112"/>
  <c r="S113"/>
  <c r="N112"/>
  <c r="N113"/>
  <c r="I112"/>
  <c r="I113"/>
  <c r="H111"/>
  <c r="H113" s="1"/>
  <c r="M111"/>
  <c r="H112" l="1"/>
  <c r="R111"/>
  <c r="M113"/>
  <c r="M112"/>
  <c r="R112" l="1"/>
  <c r="R113"/>
  <c r="W111"/>
  <c r="AG111" l="1"/>
  <c r="AB111"/>
  <c r="W112"/>
  <c r="W113"/>
  <c r="D114" l="1"/>
  <c r="AB113"/>
  <c r="AB112"/>
  <c r="AG113"/>
  <c r="AG112"/>
  <c r="A108" l="1"/>
  <c r="I114"/>
  <c r="N114" s="1"/>
  <c r="S114" s="1"/>
  <c r="X114" s="1"/>
  <c r="AC114" s="1"/>
  <c r="AH114" s="1"/>
  <c r="C114"/>
  <c r="C115" s="1"/>
  <c r="D116"/>
  <c r="D115"/>
  <c r="AH116" l="1"/>
  <c r="AH115"/>
  <c r="AC116"/>
  <c r="AC115"/>
  <c r="X116"/>
  <c r="X115"/>
  <c r="S116"/>
  <c r="S115"/>
  <c r="C116"/>
  <c r="N116"/>
  <c r="N115"/>
  <c r="I116"/>
  <c r="I115"/>
  <c r="H114"/>
  <c r="H116" s="1"/>
  <c r="M114"/>
  <c r="H115" l="1"/>
  <c r="M115"/>
  <c r="M116"/>
  <c r="R114"/>
  <c r="W114" l="1"/>
  <c r="R115"/>
  <c r="R116"/>
  <c r="AB114" l="1"/>
  <c r="AG114"/>
  <c r="W115"/>
  <c r="W116"/>
  <c r="D117" l="1"/>
  <c r="C117" s="1"/>
  <c r="AG115"/>
  <c r="AG116"/>
  <c r="AB115"/>
  <c r="AB116"/>
  <c r="A111" l="1"/>
  <c r="I117"/>
  <c r="N117" s="1"/>
  <c r="S117" s="1"/>
  <c r="X117" s="1"/>
  <c r="AC117" s="1"/>
  <c r="AH117" s="1"/>
  <c r="D118"/>
  <c r="D119"/>
  <c r="C118"/>
  <c r="C119"/>
  <c r="AH118" l="1"/>
  <c r="AH119"/>
  <c r="AC118"/>
  <c r="AC119"/>
  <c r="X118"/>
  <c r="X119"/>
  <c r="S118"/>
  <c r="S119"/>
  <c r="N118"/>
  <c r="N119"/>
  <c r="I118"/>
  <c r="I119"/>
  <c r="H117"/>
  <c r="H119" s="1"/>
  <c r="M117"/>
  <c r="H118"/>
  <c r="R117" l="1"/>
  <c r="M119"/>
  <c r="M118"/>
  <c r="W117" l="1"/>
  <c r="R118"/>
  <c r="R119"/>
  <c r="W119" l="1"/>
  <c r="W118"/>
  <c r="AB117"/>
  <c r="AG117"/>
  <c r="D120" l="1"/>
  <c r="AG119"/>
  <c r="AG118"/>
  <c r="AB119"/>
  <c r="AB118"/>
  <c r="A114" l="1"/>
  <c r="I120"/>
  <c r="N120" s="1"/>
  <c r="S120" s="1"/>
  <c r="X120" s="1"/>
  <c r="AC120" s="1"/>
  <c r="AH120" s="1"/>
  <c r="C120"/>
  <c r="C122" s="1"/>
  <c r="H120"/>
  <c r="D122"/>
  <c r="D121"/>
  <c r="C121"/>
  <c r="AH122" l="1"/>
  <c r="AH121"/>
  <c r="AC122"/>
  <c r="AC121"/>
  <c r="X122"/>
  <c r="X121"/>
  <c r="S122"/>
  <c r="S121"/>
  <c r="N122"/>
  <c r="N121"/>
  <c r="I122"/>
  <c r="I121"/>
  <c r="M120"/>
  <c r="H122"/>
  <c r="H121"/>
  <c r="M122" l="1"/>
  <c r="M121"/>
  <c r="R120" l="1"/>
  <c r="R121" s="1"/>
  <c r="R122"/>
  <c r="W120"/>
  <c r="AG120" l="1"/>
  <c r="AB120"/>
  <c r="W121"/>
  <c r="W122"/>
  <c r="D123" l="1"/>
  <c r="C123" s="1"/>
  <c r="AB121"/>
  <c r="AB122"/>
  <c r="AG121"/>
  <c r="AG122"/>
  <c r="A117" l="1"/>
  <c r="I123"/>
  <c r="N123" s="1"/>
  <c r="S123" s="1"/>
  <c r="X123" s="1"/>
  <c r="AC123" s="1"/>
  <c r="AH123" s="1"/>
  <c r="D124"/>
  <c r="D125"/>
  <c r="H123"/>
  <c r="C124"/>
  <c r="C125"/>
  <c r="AH124" l="1"/>
  <c r="AH125"/>
  <c r="AC124"/>
  <c r="AC125"/>
  <c r="X124"/>
  <c r="X125"/>
  <c r="S124"/>
  <c r="S125"/>
  <c r="N124"/>
  <c r="N125"/>
  <c r="I124"/>
  <c r="I125"/>
  <c r="H125"/>
  <c r="H124"/>
  <c r="M123"/>
  <c r="M125" l="1"/>
  <c r="M124"/>
  <c r="R123"/>
  <c r="R125" l="1"/>
  <c r="R124"/>
  <c r="W123"/>
  <c r="W124" l="1"/>
  <c r="W125"/>
  <c r="AG123"/>
  <c r="AB123"/>
  <c r="D126" l="1"/>
  <c r="C126" s="1"/>
  <c r="AB125"/>
  <c r="AB124"/>
  <c r="AG125"/>
  <c r="AG124"/>
  <c r="A120" l="1"/>
  <c r="I126"/>
  <c r="N126" s="1"/>
  <c r="S126" s="1"/>
  <c r="X126" s="1"/>
  <c r="AC126" s="1"/>
  <c r="AH126" s="1"/>
  <c r="D128"/>
  <c r="D127"/>
  <c r="C128"/>
  <c r="C127"/>
  <c r="AH128" l="1"/>
  <c r="AH127"/>
  <c r="AC128"/>
  <c r="AC127"/>
  <c r="X128"/>
  <c r="X127"/>
  <c r="S128"/>
  <c r="S127"/>
  <c r="N128"/>
  <c r="N127"/>
  <c r="I128"/>
  <c r="I127"/>
  <c r="H126"/>
  <c r="H128" s="1"/>
  <c r="M126"/>
  <c r="H127"/>
  <c r="R126" l="1"/>
  <c r="M128"/>
  <c r="M127"/>
  <c r="W126" l="1"/>
  <c r="R127"/>
  <c r="R128"/>
  <c r="AB126" l="1"/>
  <c r="AG126"/>
  <c r="W128"/>
  <c r="W127"/>
  <c r="D129" l="1"/>
  <c r="AG128"/>
  <c r="AG127"/>
  <c r="AB127"/>
  <c r="AB128"/>
  <c r="A123" l="1"/>
  <c r="I129"/>
  <c r="N129" s="1"/>
  <c r="S129" s="1"/>
  <c r="X129" s="1"/>
  <c r="AC129" s="1"/>
  <c r="AH129" s="1"/>
  <c r="C129"/>
  <c r="C131" s="1"/>
  <c r="D130"/>
  <c r="D131"/>
  <c r="AH130" l="1"/>
  <c r="AH131"/>
  <c r="AC130"/>
  <c r="AC131"/>
  <c r="X130"/>
  <c r="X131"/>
  <c r="S130"/>
  <c r="S131"/>
  <c r="C130"/>
  <c r="N130"/>
  <c r="N131"/>
  <c r="I130"/>
  <c r="I131"/>
  <c r="H129"/>
  <c r="H130" s="1"/>
  <c r="M129"/>
  <c r="H131" l="1"/>
  <c r="R129"/>
  <c r="M130"/>
  <c r="M131"/>
  <c r="W129" l="1"/>
  <c r="R131"/>
  <c r="R130"/>
  <c r="W130" l="1"/>
  <c r="W131"/>
  <c r="AG129"/>
  <c r="AB129"/>
  <c r="D132" l="1"/>
  <c r="C132" s="1"/>
  <c r="AB130"/>
  <c r="AB131"/>
  <c r="AG130"/>
  <c r="AG131"/>
  <c r="A126" l="1"/>
  <c r="I132"/>
  <c r="N132" s="1"/>
  <c r="S132" s="1"/>
  <c r="X132" s="1"/>
  <c r="AC132" s="1"/>
  <c r="AH132" s="1"/>
  <c r="D134"/>
  <c r="D133"/>
  <c r="C134"/>
  <c r="C133"/>
  <c r="AH134" l="1"/>
  <c r="AH133"/>
  <c r="AC134"/>
  <c r="AC133"/>
  <c r="X134"/>
  <c r="X133"/>
  <c r="S134"/>
  <c r="S133"/>
  <c r="N134"/>
  <c r="N133"/>
  <c r="I134"/>
  <c r="I133"/>
  <c r="H132"/>
  <c r="H133" s="1"/>
  <c r="M132"/>
  <c r="H134" l="1"/>
  <c r="M134"/>
  <c r="M133"/>
  <c r="R132"/>
  <c r="W132" l="1"/>
  <c r="R134"/>
  <c r="R133"/>
  <c r="W133" l="1"/>
  <c r="W134"/>
  <c r="AB132"/>
  <c r="AG132"/>
  <c r="D135" l="1"/>
  <c r="C135" s="1"/>
  <c r="AG134"/>
  <c r="AG133"/>
  <c r="AB133"/>
  <c r="AB134"/>
  <c r="A129" l="1"/>
  <c r="I135"/>
  <c r="N135" s="1"/>
  <c r="S135" s="1"/>
  <c r="X135" s="1"/>
  <c r="AC135" s="1"/>
  <c r="AH135" s="1"/>
  <c r="D136"/>
  <c r="D137"/>
  <c r="C136"/>
  <c r="C137"/>
  <c r="AH136" l="1"/>
  <c r="AH137"/>
  <c r="AC136"/>
  <c r="AC137"/>
  <c r="X136"/>
  <c r="X137"/>
  <c r="S136"/>
  <c r="S137"/>
  <c r="N136"/>
  <c r="N137"/>
  <c r="I136"/>
  <c r="I137"/>
  <c r="H135"/>
  <c r="M135"/>
  <c r="H137"/>
  <c r="H136"/>
  <c r="R135" l="1"/>
  <c r="M137"/>
  <c r="M136"/>
  <c r="W135" l="1"/>
  <c r="R137"/>
  <c r="R136"/>
  <c r="AB135" l="1"/>
  <c r="AG135"/>
  <c r="W137"/>
  <c r="W136"/>
  <c r="D138" l="1"/>
  <c r="AG137"/>
  <c r="AG136"/>
  <c r="AB137"/>
  <c r="AB136"/>
  <c r="A132" l="1"/>
  <c r="I138"/>
  <c r="N138" s="1"/>
  <c r="S138" s="1"/>
  <c r="X138" s="1"/>
  <c r="AC138" s="1"/>
  <c r="AH138" s="1"/>
  <c r="C138"/>
  <c r="C140" s="1"/>
  <c r="D140"/>
  <c r="D139"/>
  <c r="H138"/>
  <c r="C139"/>
  <c r="AH140" l="1"/>
  <c r="AH139"/>
  <c r="AC140"/>
  <c r="AC139"/>
  <c r="X140"/>
  <c r="X139"/>
  <c r="S140"/>
  <c r="S139"/>
  <c r="N140"/>
  <c r="N139"/>
  <c r="I140"/>
  <c r="I139"/>
  <c r="M138"/>
  <c r="H139"/>
  <c r="H140"/>
  <c r="M140" l="1"/>
  <c r="M139"/>
  <c r="R138"/>
  <c r="W138" l="1"/>
  <c r="R140"/>
  <c r="R139"/>
  <c r="AB138" l="1"/>
  <c r="AG138"/>
  <c r="W139"/>
  <c r="W140"/>
  <c r="D141" l="1"/>
  <c r="C141" s="1"/>
  <c r="AG139"/>
  <c r="AG140"/>
  <c r="AB139"/>
  <c r="AB140"/>
  <c r="A135" l="1"/>
  <c r="I141"/>
  <c r="N141" s="1"/>
  <c r="S141" s="1"/>
  <c r="X141" s="1"/>
  <c r="AC141" s="1"/>
  <c r="AH141" s="1"/>
  <c r="D142"/>
  <c r="D143"/>
  <c r="C143"/>
  <c r="C142"/>
  <c r="AH142" l="1"/>
  <c r="AH143"/>
  <c r="AC142"/>
  <c r="AC143"/>
  <c r="X142"/>
  <c r="X143"/>
  <c r="S142"/>
  <c r="S143"/>
  <c r="N142"/>
  <c r="N143"/>
  <c r="I142"/>
  <c r="I143"/>
  <c r="H141"/>
  <c r="H142" s="1"/>
  <c r="M141"/>
  <c r="H143"/>
  <c r="R141" l="1"/>
  <c r="M142"/>
  <c r="M143"/>
  <c r="W141" l="1"/>
  <c r="R143"/>
  <c r="R142"/>
  <c r="AG141" l="1"/>
  <c r="AB141"/>
  <c r="W142"/>
  <c r="W143"/>
  <c r="D144" l="1"/>
  <c r="C144" s="1"/>
  <c r="AB142"/>
  <c r="AB143"/>
  <c r="AG143"/>
  <c r="AG142"/>
  <c r="A138" l="1"/>
  <c r="I144"/>
  <c r="N144" s="1"/>
  <c r="S144" s="1"/>
  <c r="X144" s="1"/>
  <c r="AC144" s="1"/>
  <c r="AH144" s="1"/>
  <c r="D146"/>
  <c r="D145"/>
  <c r="H144"/>
  <c r="C146"/>
  <c r="C145"/>
  <c r="AH146" l="1"/>
  <c r="AH145"/>
  <c r="AC146"/>
  <c r="AC145"/>
  <c r="X146"/>
  <c r="X145"/>
  <c r="S146"/>
  <c r="S145"/>
  <c r="N146"/>
  <c r="N145"/>
  <c r="I146"/>
  <c r="I145"/>
  <c r="H146"/>
  <c r="H145"/>
  <c r="M144"/>
  <c r="M146" l="1"/>
  <c r="M145"/>
  <c r="R144"/>
  <c r="W144" l="1"/>
  <c r="R146"/>
  <c r="R145"/>
  <c r="AB144" l="1"/>
  <c r="AG144"/>
  <c r="W146"/>
  <c r="W145"/>
  <c r="D147" l="1"/>
  <c r="C147" s="1"/>
  <c r="AG145"/>
  <c r="AG146"/>
  <c r="AB146"/>
  <c r="AB145"/>
  <c r="A141" l="1"/>
  <c r="I147"/>
  <c r="N147" s="1"/>
  <c r="S147" s="1"/>
  <c r="X147" s="1"/>
  <c r="AC147" s="1"/>
  <c r="AH147" s="1"/>
  <c r="D148"/>
  <c r="D149"/>
  <c r="C148"/>
  <c r="C149"/>
  <c r="H147"/>
  <c r="AH148" l="1"/>
  <c r="AH149"/>
  <c r="AC148"/>
  <c r="AC149"/>
  <c r="X148"/>
  <c r="X149"/>
  <c r="S148"/>
  <c r="S149"/>
  <c r="N148"/>
  <c r="N149"/>
  <c r="I148"/>
  <c r="I149"/>
  <c r="M147"/>
  <c r="H148"/>
  <c r="H149"/>
  <c r="M149" l="1"/>
  <c r="M148"/>
  <c r="R147"/>
  <c r="W147" l="1"/>
  <c r="R149"/>
  <c r="R148"/>
  <c r="W148" l="1"/>
  <c r="W149"/>
  <c r="AB147"/>
  <c r="AG147"/>
  <c r="D150" l="1"/>
  <c r="AG149"/>
  <c r="AG148"/>
  <c r="AB149"/>
  <c r="AB148"/>
  <c r="A144" l="1"/>
  <c r="I150"/>
  <c r="N150" s="1"/>
  <c r="S150" s="1"/>
  <c r="X150" s="1"/>
  <c r="AC150" s="1"/>
  <c r="AH150" s="1"/>
  <c r="C150"/>
  <c r="C151" s="1"/>
  <c r="D152"/>
  <c r="D151"/>
  <c r="H150"/>
  <c r="AH152" l="1"/>
  <c r="AH151"/>
  <c r="AC152"/>
  <c r="AC151"/>
  <c r="X152"/>
  <c r="X151"/>
  <c r="S152"/>
  <c r="S151"/>
  <c r="N152"/>
  <c r="N151"/>
  <c r="C152"/>
  <c r="I152"/>
  <c r="I151"/>
  <c r="H152"/>
  <c r="H151"/>
  <c r="M150"/>
  <c r="R150" l="1"/>
  <c r="M152"/>
  <c r="M151"/>
  <c r="W150" l="1"/>
  <c r="R151"/>
  <c r="R152"/>
  <c r="AB150" l="1"/>
  <c r="AG150"/>
  <c r="W151"/>
  <c r="W152"/>
  <c r="D153" l="1"/>
  <c r="C153" s="1"/>
  <c r="AG151"/>
  <c r="AG152"/>
  <c r="AB151"/>
  <c r="AB152"/>
  <c r="A147" l="1"/>
  <c r="I153"/>
  <c r="N153" s="1"/>
  <c r="S153" s="1"/>
  <c r="X153" s="1"/>
  <c r="AC153" s="1"/>
  <c r="AH153" s="1"/>
  <c r="D154"/>
  <c r="D155"/>
  <c r="C154"/>
  <c r="C155"/>
  <c r="H153"/>
  <c r="AH154" l="1"/>
  <c r="AH155"/>
  <c r="AC154"/>
  <c r="AC155"/>
  <c r="X154"/>
  <c r="X155"/>
  <c r="S154"/>
  <c r="S155"/>
  <c r="N154"/>
  <c r="N155"/>
  <c r="I154"/>
  <c r="I155"/>
  <c r="M153"/>
  <c r="H155"/>
  <c r="H154"/>
  <c r="R153" l="1"/>
  <c r="M154"/>
  <c r="M155"/>
  <c r="R155" l="1"/>
  <c r="R154"/>
  <c r="W153"/>
  <c r="W154" l="1"/>
  <c r="W155"/>
  <c r="AG153"/>
  <c r="AB153"/>
  <c r="D156" l="1"/>
  <c r="I156" s="1"/>
  <c r="N156" s="1"/>
  <c r="S156" s="1"/>
  <c r="X156" s="1"/>
  <c r="AC156" s="1"/>
  <c r="AH156" s="1"/>
  <c r="AB155"/>
  <c r="AB154"/>
  <c r="AG155"/>
  <c r="AG154"/>
  <c r="AH158" l="1"/>
  <c r="AH157"/>
  <c r="AC158"/>
  <c r="AC157"/>
  <c r="X158"/>
  <c r="X157"/>
  <c r="S158"/>
  <c r="S157"/>
  <c r="N158"/>
  <c r="N157"/>
  <c r="I158"/>
  <c r="I157"/>
  <c r="D158"/>
  <c r="D157"/>
  <c r="C156"/>
  <c r="A150"/>
  <c r="H156"/>
  <c r="C157"/>
  <c r="C158"/>
  <c r="M156" l="1"/>
  <c r="H157"/>
  <c r="H158"/>
  <c r="R156" l="1"/>
  <c r="M158"/>
  <c r="M157"/>
  <c r="R157" l="1"/>
  <c r="R158"/>
  <c r="W156"/>
  <c r="AB156" l="1"/>
  <c r="AG156"/>
  <c r="W158"/>
  <c r="W157"/>
  <c r="D159" l="1"/>
  <c r="C159" s="1"/>
  <c r="AG157"/>
  <c r="AG158"/>
  <c r="AB158"/>
  <c r="AB157"/>
  <c r="A153" l="1"/>
  <c r="I159"/>
  <c r="N159" s="1"/>
  <c r="S159" s="1"/>
  <c r="X159" s="1"/>
  <c r="AC159" s="1"/>
  <c r="AH159" s="1"/>
  <c r="D160"/>
  <c r="D161"/>
  <c r="C161"/>
  <c r="C160"/>
  <c r="H159"/>
  <c r="H160" s="1"/>
  <c r="H161" s="1"/>
  <c r="AH160" l="1"/>
  <c r="AH161"/>
  <c r="AC160"/>
  <c r="AC161"/>
  <c r="X160"/>
  <c r="X161"/>
  <c r="S160"/>
  <c r="S161"/>
  <c r="N160"/>
  <c r="N161"/>
  <c r="I160"/>
  <c r="I161"/>
  <c r="M159"/>
  <c r="M160" s="1"/>
  <c r="M161" s="1"/>
  <c r="R159" l="1"/>
  <c r="R160" s="1"/>
  <c r="R161" s="1"/>
  <c r="W159" l="1"/>
  <c r="W160" s="1"/>
  <c r="W161" s="1"/>
  <c r="D162" l="1"/>
  <c r="I162" s="1"/>
  <c r="N162" s="1"/>
  <c r="S162" s="1"/>
  <c r="X162" s="1"/>
  <c r="AC162" s="1"/>
  <c r="AH162" s="1"/>
  <c r="AB159"/>
  <c r="AH164" l="1"/>
  <c r="AH163"/>
  <c r="AC164"/>
  <c r="AC163"/>
  <c r="X164"/>
  <c r="X163"/>
  <c r="S164"/>
  <c r="S163"/>
  <c r="N164"/>
  <c r="N163"/>
  <c r="I164"/>
  <c r="I163"/>
  <c r="D164"/>
  <c r="D163"/>
  <c r="AB160"/>
  <c r="AB161" s="1"/>
  <c r="A156"/>
  <c r="AG159"/>
  <c r="AG160" l="1"/>
  <c r="C162"/>
  <c r="C163" l="1"/>
  <c r="C164" s="1"/>
  <c r="AG161"/>
  <c r="H162"/>
  <c r="M162" l="1"/>
  <c r="H164"/>
  <c r="H163"/>
  <c r="M163" l="1"/>
  <c r="M164"/>
  <c r="R162"/>
  <c r="W162" l="1"/>
  <c r="R164"/>
  <c r="R163"/>
  <c r="AB162" l="1"/>
  <c r="AG162"/>
  <c r="W164"/>
  <c r="W163"/>
  <c r="AG164" l="1"/>
  <c r="AG163"/>
  <c r="AB163"/>
  <c r="AB164"/>
  <c r="AN74" l="1"/>
  <c r="AN139"/>
  <c r="AN111"/>
  <c r="AO111" s="1"/>
  <c r="AN33"/>
  <c r="AO33" s="1"/>
  <c r="AN81"/>
  <c r="AO81" s="1"/>
  <c r="AN46"/>
  <c r="AO46" s="1"/>
  <c r="AN16"/>
  <c r="AO16" s="1"/>
  <c r="AN22"/>
  <c r="AN42"/>
  <c r="AO42" s="1"/>
  <c r="AN5"/>
  <c r="AN133"/>
  <c r="AO133" s="1"/>
  <c r="AN26"/>
  <c r="AN57"/>
  <c r="AO57" s="1"/>
  <c r="AN130"/>
  <c r="AN65"/>
  <c r="AN122"/>
  <c r="AO122" s="1"/>
  <c r="AN135"/>
  <c r="AO135" s="1"/>
  <c r="AN35"/>
  <c r="AN50"/>
  <c r="AN94"/>
  <c r="AO94" s="1"/>
  <c r="AN143"/>
  <c r="AN3"/>
  <c r="AN31"/>
  <c r="AO31" s="1"/>
  <c r="AN18"/>
  <c r="AO18" s="1"/>
  <c r="AN128"/>
  <c r="AN24"/>
  <c r="AN96"/>
  <c r="AO96" s="1"/>
  <c r="AN44"/>
  <c r="AO44" s="1"/>
  <c r="AN78"/>
  <c r="AN13"/>
  <c r="AO13" s="1"/>
  <c r="AO26" s="1"/>
  <c r="AN48"/>
  <c r="AN154"/>
  <c r="AN55"/>
  <c r="AO55" s="1"/>
  <c r="AN37"/>
  <c r="AN72"/>
  <c r="AO72" s="1"/>
  <c r="AN70"/>
  <c r="AO70" s="1"/>
  <c r="AN85"/>
  <c r="AO85" s="1"/>
  <c r="AN104"/>
  <c r="AN20"/>
  <c r="AO20" s="1"/>
  <c r="AN61"/>
  <c r="AN83"/>
  <c r="AO83" s="1"/>
  <c r="AN146"/>
  <c r="AO146" s="1"/>
  <c r="AN107"/>
  <c r="AO107" s="1"/>
  <c r="AN76"/>
  <c r="AN9"/>
  <c r="AO9" s="1"/>
  <c r="AO22" s="1"/>
  <c r="AO35" s="1"/>
  <c r="AO48" s="1"/>
  <c r="AO61" s="1"/>
  <c r="AO74" s="1"/>
  <c r="AN91"/>
  <c r="AN87"/>
  <c r="AN148"/>
  <c r="AO148" s="1"/>
  <c r="AN150"/>
  <c r="AO150" s="1"/>
  <c r="AN98"/>
  <c r="AO98" s="1"/>
  <c r="AN152"/>
  <c r="AN89"/>
  <c r="AN100"/>
  <c r="AN156"/>
  <c r="AN63"/>
  <c r="AN102"/>
  <c r="AN117"/>
  <c r="AN137"/>
  <c r="AO137" s="1"/>
  <c r="AN109"/>
  <c r="AO109" s="1"/>
  <c r="AN115"/>
  <c r="AN113"/>
  <c r="AN126"/>
  <c r="AN120"/>
  <c r="AO120" s="1"/>
  <c r="AN141"/>
  <c r="AN11"/>
  <c r="AO11" s="1"/>
  <c r="AO24" s="1"/>
  <c r="AO37" s="1"/>
  <c r="AO50" s="1"/>
  <c r="AO63" s="1"/>
  <c r="AO76" s="1"/>
  <c r="AO89" s="1"/>
  <c r="AO102" s="1"/>
  <c r="AO115" s="1"/>
  <c r="AO128" s="1"/>
  <c r="AO141" s="1"/>
  <c r="AO154" s="1"/>
  <c r="AN39"/>
  <c r="AN29"/>
  <c r="AO29" s="1"/>
  <c r="AN68"/>
  <c r="AO68" s="1"/>
  <c r="AN52"/>
  <c r="AN124"/>
  <c r="AO124" s="1"/>
  <c r="AN59"/>
  <c r="AO59" s="1"/>
  <c r="AN7"/>
  <c r="AO87" l="1"/>
  <c r="AO100" s="1"/>
  <c r="AO113" s="1"/>
  <c r="AO126" s="1"/>
  <c r="AO139" s="1"/>
  <c r="AO152" s="1"/>
  <c r="AO7"/>
  <c r="AQ7" s="1"/>
  <c r="AQ20" s="1"/>
  <c r="AQ33" s="1"/>
  <c r="AQ46" s="1"/>
  <c r="AQ59" s="1"/>
  <c r="AQ72" s="1"/>
  <c r="AQ85" s="1"/>
  <c r="AQ98" s="1"/>
  <c r="AQ111" s="1"/>
  <c r="AQ124" s="1"/>
  <c r="AQ137" s="1"/>
  <c r="AQ150" s="1"/>
  <c r="AP7"/>
  <c r="AP20" s="1"/>
  <c r="AP33" s="1"/>
  <c r="AP46" s="1"/>
  <c r="AP59" s="1"/>
  <c r="AP72" s="1"/>
  <c r="AP85" s="1"/>
  <c r="AP98" s="1"/>
  <c r="AP111" s="1"/>
  <c r="AP124" s="1"/>
  <c r="AP137" s="1"/>
  <c r="AP150" s="1"/>
  <c r="AP3"/>
  <c r="AP16" s="1"/>
  <c r="AP29" s="1"/>
  <c r="AP42" s="1"/>
  <c r="AP55" s="1"/>
  <c r="AP68" s="1"/>
  <c r="AP81" s="1"/>
  <c r="AP94" s="1"/>
  <c r="AP107" s="1"/>
  <c r="AP120" s="1"/>
  <c r="AP133" s="1"/>
  <c r="AP146" s="1"/>
  <c r="AO3"/>
  <c r="AQ3" s="1"/>
  <c r="AQ16" s="1"/>
  <c r="AQ29" s="1"/>
  <c r="AQ42" s="1"/>
  <c r="AQ55" s="1"/>
  <c r="AQ68" s="1"/>
  <c r="AQ81" s="1"/>
  <c r="AQ94" s="1"/>
  <c r="AQ107" s="1"/>
  <c r="AQ120" s="1"/>
  <c r="AQ133" s="1"/>
  <c r="AQ146" s="1"/>
  <c r="AO5"/>
  <c r="AQ5" s="1"/>
  <c r="AQ18" s="1"/>
  <c r="AQ31" s="1"/>
  <c r="AQ44" s="1"/>
  <c r="AQ57" s="1"/>
  <c r="AQ70" s="1"/>
  <c r="AQ83" s="1"/>
  <c r="AQ96" s="1"/>
  <c r="AQ109" s="1"/>
  <c r="AQ122" s="1"/>
  <c r="AQ135" s="1"/>
  <c r="AQ148" s="1"/>
  <c r="AP5"/>
  <c r="AP18" s="1"/>
  <c r="AP31" s="1"/>
  <c r="AP44" s="1"/>
  <c r="AP57" s="1"/>
  <c r="AP70" s="1"/>
  <c r="AP83" s="1"/>
  <c r="AP96" s="1"/>
  <c r="AP109" s="1"/>
  <c r="AP122" s="1"/>
  <c r="AP135" s="1"/>
  <c r="AP148" s="1"/>
  <c r="AO39"/>
  <c r="AO52" s="1"/>
  <c r="AO65" s="1"/>
  <c r="AO78" s="1"/>
  <c r="AO91" s="1"/>
  <c r="AO104" s="1"/>
  <c r="AO117" s="1"/>
  <c r="AO130" s="1"/>
  <c r="AO143" s="1"/>
  <c r="AO156" s="1"/>
</calcChain>
</file>

<file path=xl/sharedStrings.xml><?xml version="1.0" encoding="utf-8"?>
<sst xmlns="http://schemas.openxmlformats.org/spreadsheetml/2006/main" count="1183" uniqueCount="225">
  <si>
    <t>土</t>
  </si>
  <si>
    <t>国民の祝日</t>
    <rPh sb="0" eb="2">
      <t>コクミン</t>
    </rPh>
    <rPh sb="3" eb="5">
      <t>シュクジツ</t>
    </rPh>
    <phoneticPr fontId="4"/>
  </si>
  <si>
    <t>http://www8.cao.go.jp/chosei/shukujitsu/gaiyou.html</t>
    <phoneticPr fontId="4"/>
  </si>
  <si>
    <t>WEEKDAY(,2)</t>
    <phoneticPr fontId="4"/>
  </si>
  <si>
    <t>月曜日</t>
    <rPh sb="0" eb="3">
      <t>ゲツヨウビ</t>
    </rPh>
    <phoneticPr fontId="4"/>
  </si>
  <si>
    <t>火曜日</t>
  </si>
  <si>
    <t>水曜日</t>
  </si>
  <si>
    <t>木曜日</t>
  </si>
  <si>
    <t>金曜日</t>
  </si>
  <si>
    <t>土曜日</t>
  </si>
  <si>
    <t>日曜日</t>
    <rPh sb="0" eb="3">
      <t>ニチヨウビ</t>
    </rPh>
    <phoneticPr fontId="4"/>
  </si>
  <si>
    <t>種類2の番号</t>
    <rPh sb="0" eb="2">
      <t>シュルイ</t>
    </rPh>
    <rPh sb="4" eb="6">
      <t>バンゴウ</t>
    </rPh>
    <phoneticPr fontId="4"/>
  </si>
  <si>
    <t>国立天文台の参考日（正式には前年の2月1日に発表される）</t>
    <rPh sb="0" eb="2">
      <t>コクリツ</t>
    </rPh>
    <rPh sb="2" eb="5">
      <t>テンモンダイ</t>
    </rPh>
    <rPh sb="6" eb="8">
      <t>サンコウ</t>
    </rPh>
    <rPh sb="8" eb="9">
      <t>ビ</t>
    </rPh>
    <rPh sb="10" eb="12">
      <t>セイシキ</t>
    </rPh>
    <rPh sb="14" eb="16">
      <t>ゼンネン</t>
    </rPh>
    <rPh sb="18" eb="19">
      <t>ガツ</t>
    </rPh>
    <rPh sb="20" eb="21">
      <t>ニチ</t>
    </rPh>
    <rPh sb="22" eb="24">
      <t>ハッピョウ</t>
    </rPh>
    <phoneticPr fontId="4"/>
  </si>
  <si>
    <t>年</t>
    <rPh sb="0" eb="1">
      <t>ネン</t>
    </rPh>
    <phoneticPr fontId="4"/>
  </si>
  <si>
    <t>月</t>
    <rPh sb="0" eb="1">
      <t>ガツ</t>
    </rPh>
    <phoneticPr fontId="4"/>
  </si>
  <si>
    <t>指定曜日</t>
    <rPh sb="0" eb="2">
      <t>シテイ</t>
    </rPh>
    <rPh sb="2" eb="4">
      <t>ヨウビ</t>
    </rPh>
    <phoneticPr fontId="4"/>
  </si>
  <si>
    <t>曜日指定祝日の候補</t>
    <rPh sb="0" eb="2">
      <t>ヨウビ</t>
    </rPh>
    <rPh sb="2" eb="4">
      <t>シテイ</t>
    </rPh>
    <rPh sb="4" eb="6">
      <t>シュクジツ</t>
    </rPh>
    <rPh sb="7" eb="9">
      <t>コウホ</t>
    </rPh>
    <phoneticPr fontId="4"/>
  </si>
  <si>
    <t>第</t>
    <rPh sb="0" eb="1">
      <t>ダイ</t>
    </rPh>
    <phoneticPr fontId="4"/>
  </si>
  <si>
    <t>曜日</t>
    <rPh sb="0" eb="2">
      <t>ヨウビ</t>
    </rPh>
    <phoneticPr fontId="4"/>
  </si>
  <si>
    <t>曜日種類</t>
    <rPh sb="0" eb="2">
      <t>ヨウビ</t>
    </rPh>
    <rPh sb="2" eb="4">
      <t>シュルイ</t>
    </rPh>
    <phoneticPr fontId="4"/>
  </si>
  <si>
    <t>西暦年</t>
  </si>
  <si>
    <t>春分日</t>
  </si>
  <si>
    <t>秋分日</t>
  </si>
  <si>
    <t>元　日</t>
  </si>
  <si>
    <t>20日</t>
  </si>
  <si>
    <t>23日</t>
  </si>
  <si>
    <t>成人の日</t>
  </si>
  <si>
    <t>1月第</t>
    <rPh sb="1" eb="2">
      <t>ガツ</t>
    </rPh>
    <rPh sb="2" eb="3">
      <t>ダイ</t>
    </rPh>
    <phoneticPr fontId="4"/>
  </si>
  <si>
    <t>21日</t>
  </si>
  <si>
    <t>建国記念の日</t>
  </si>
  <si>
    <t>春分の日</t>
  </si>
  <si>
    <t>憲法記念日</t>
  </si>
  <si>
    <t>みどりの日</t>
    <rPh sb="4" eb="5">
      <t>ヒ</t>
    </rPh>
    <phoneticPr fontId="4"/>
  </si>
  <si>
    <t>22日</t>
  </si>
  <si>
    <t>こどもの日</t>
  </si>
  <si>
    <t>海の日</t>
  </si>
  <si>
    <t>7月第</t>
    <rPh sb="1" eb="2">
      <t>ガツ</t>
    </rPh>
    <rPh sb="2" eb="3">
      <t>ダイ</t>
    </rPh>
    <phoneticPr fontId="4"/>
  </si>
  <si>
    <t>敬老の日</t>
  </si>
  <si>
    <t>9月</t>
    <rPh sb="1" eb="2">
      <t>ガツ</t>
    </rPh>
    <phoneticPr fontId="4"/>
  </si>
  <si>
    <t>秋分の日</t>
  </si>
  <si>
    <t>体育の日</t>
  </si>
  <si>
    <t>10月第</t>
    <rPh sb="2" eb="3">
      <t>ガツ</t>
    </rPh>
    <rPh sb="3" eb="4">
      <t>ダイ</t>
    </rPh>
    <phoneticPr fontId="4"/>
  </si>
  <si>
    <t>文化の日</t>
  </si>
  <si>
    <t>勤労感謝の日</t>
  </si>
  <si>
    <t>天皇誕生日</t>
  </si>
  <si>
    <t>みどりの日</t>
  </si>
  <si>
    <t>]休み</t>
    <rPh sb="1" eb="2">
      <t>ヤス</t>
    </rPh>
    <phoneticPr fontId="11"/>
  </si>
  <si>
    <t>年間行事予定</t>
    <rPh sb="0" eb="2">
      <t>ネンカン</t>
    </rPh>
    <rPh sb="2" eb="4">
      <t>ギョウジ</t>
    </rPh>
    <rPh sb="4" eb="6">
      <t>ヨテイ</t>
    </rPh>
    <phoneticPr fontId="11"/>
  </si>
  <si>
    <t>月授</t>
    <rPh sb="0" eb="1">
      <t>ツキ</t>
    </rPh>
    <rPh sb="1" eb="2">
      <t>ジュ</t>
    </rPh>
    <phoneticPr fontId="11"/>
  </si>
  <si>
    <t>月食</t>
    <rPh sb="0" eb="1">
      <t>ツキ</t>
    </rPh>
    <rPh sb="1" eb="2">
      <t>ショク</t>
    </rPh>
    <phoneticPr fontId="11"/>
  </si>
  <si>
    <t>累授</t>
    <rPh sb="0" eb="1">
      <t>ルイ</t>
    </rPh>
    <rPh sb="1" eb="2">
      <t>ジュ</t>
    </rPh>
    <phoneticPr fontId="11"/>
  </si>
  <si>
    <t>累食</t>
    <rPh sb="0" eb="1">
      <t>ルイ</t>
    </rPh>
    <rPh sb="1" eb="2">
      <t>ショク</t>
    </rPh>
    <phoneticPr fontId="11"/>
  </si>
  <si>
    <t>学年</t>
    <rPh sb="0" eb="2">
      <t>ガクネン</t>
    </rPh>
    <phoneticPr fontId="11"/>
  </si>
  <si>
    <t>行事予定</t>
    <rPh sb="0" eb="2">
      <t>ギョウジ</t>
    </rPh>
    <rPh sb="2" eb="4">
      <t>ヨテイ</t>
    </rPh>
    <phoneticPr fontId="11"/>
  </si>
  <si>
    <t>]給食なし授業日, [</t>
    <rPh sb="5" eb="7">
      <t>ジュギョウ</t>
    </rPh>
    <rPh sb="7" eb="8">
      <t>ビ</t>
    </rPh>
    <phoneticPr fontId="11"/>
  </si>
  <si>
    <t>]授業日, [</t>
    <rPh sb="1" eb="3">
      <t>ジュギョウ</t>
    </rPh>
    <rPh sb="3" eb="4">
      <t>ビ</t>
    </rPh>
    <phoneticPr fontId="11"/>
  </si>
  <si>
    <t>名　称</t>
  </si>
  <si>
    <t>月　　日</t>
  </si>
  <si>
    <t>　　１月　１日　　</t>
  </si>
  <si>
    <t>昭和の日</t>
    <rPh sb="0" eb="2">
      <t>ショウワ</t>
    </rPh>
    <phoneticPr fontId="4"/>
  </si>
  <si>
    <t>　１１月　３日　　</t>
  </si>
  <si>
    <t>　　５月　３日　　</t>
  </si>
  <si>
    <t>みどりの日</t>
    <phoneticPr fontId="4"/>
  </si>
  <si>
    <t>　　５月　５日　　</t>
  </si>
  <si>
    <t>５月４日は休日となります。</t>
  </si>
  <si>
    <t>平成１９年から施行され、「国民の祝日」として新たに「昭和の日」が加わり、「みどりの日」は５月４日となりました。</t>
  </si>
  <si>
    <t>敬老の日と秋分の日の間に１日間があれば「国民の休日」となる</t>
    <rPh sb="0" eb="2">
      <t>ケイロウ</t>
    </rPh>
    <rPh sb="3" eb="4">
      <t>ヒ</t>
    </rPh>
    <rPh sb="5" eb="7">
      <t>シュウブン</t>
    </rPh>
    <rPh sb="8" eb="9">
      <t>ヒ</t>
    </rPh>
    <rPh sb="10" eb="11">
      <t>アイダ</t>
    </rPh>
    <rPh sb="13" eb="14">
      <t>ニチ</t>
    </rPh>
    <rPh sb="14" eb="15">
      <t>アイダ</t>
    </rPh>
    <rPh sb="20" eb="22">
      <t>コクミン</t>
    </rPh>
    <rPh sb="23" eb="24">
      <t>キュウ</t>
    </rPh>
    <phoneticPr fontId="4"/>
  </si>
  <si>
    <t>■ 平成１７年（２００５）の国民の祝日</t>
  </si>
  <si>
    <t>国民の休日</t>
    <rPh sb="0" eb="2">
      <t>コクミン</t>
    </rPh>
    <rPh sb="3" eb="5">
      <t>キュウジツ</t>
    </rPh>
    <phoneticPr fontId="4"/>
  </si>
  <si>
    <t>３月２１日及び５月４日は休日となります。</t>
  </si>
  <si>
    <t>http://www.nao.ac.jp/QA/faq/a0301.html</t>
    <phoneticPr fontId="4"/>
  </si>
  <si>
    <t>21</t>
    <phoneticPr fontId="4"/>
  </si>
  <si>
    <t>23</t>
    <phoneticPr fontId="4"/>
  </si>
  <si>
    <t>20</t>
    <phoneticPr fontId="4"/>
  </si>
  <si>
    <t>22</t>
    <phoneticPr fontId="4"/>
  </si>
  <si>
    <t>時数</t>
    <rPh sb="0" eb="1">
      <t>ジ</t>
    </rPh>
    <rPh sb="1" eb="2">
      <t>スウ</t>
    </rPh>
    <phoneticPr fontId="11"/>
  </si>
  <si>
    <t>学年</t>
    <rPh sb="0" eb="2">
      <t>ガクネン</t>
    </rPh>
    <phoneticPr fontId="11"/>
  </si>
  <si>
    <t>授業時数</t>
    <rPh sb="0" eb="2">
      <t>ジュギョウ</t>
    </rPh>
    <rPh sb="2" eb="4">
      <t>ジスウ</t>
    </rPh>
    <phoneticPr fontId="11"/>
  </si>
  <si>
    <t>月日数</t>
    <rPh sb="0" eb="1">
      <t>ツキ</t>
    </rPh>
    <rPh sb="1" eb="3">
      <t>ニッスウ</t>
    </rPh>
    <phoneticPr fontId="11"/>
  </si>
  <si>
    <t>授給</t>
    <rPh sb="0" eb="1">
      <t>ジュ</t>
    </rPh>
    <rPh sb="1" eb="2">
      <t>キュウ</t>
    </rPh>
    <phoneticPr fontId="11"/>
  </si>
  <si>
    <t>[</t>
    <phoneticPr fontId="11"/>
  </si>
  <si>
    <t>２０３０年まで対応（祝日法が変わらない限り）</t>
    <rPh sb="4" eb="5">
      <t>ネン</t>
    </rPh>
    <rPh sb="7" eb="9">
      <t>タイオウ</t>
    </rPh>
    <rPh sb="10" eb="13">
      <t>シュクジツホウ</t>
    </rPh>
    <rPh sb="14" eb="15">
      <t>カ</t>
    </rPh>
    <rPh sb="19" eb="20">
      <t>カギ</t>
    </rPh>
    <phoneticPr fontId="4"/>
  </si>
  <si>
    <t>x</t>
  </si>
  <si>
    <t>今年度最終日</t>
    <rPh sb="0" eb="3">
      <t>コンネンド</t>
    </rPh>
    <rPh sb="3" eb="6">
      <t>サイシュウビ</t>
    </rPh>
    <phoneticPr fontId="11"/>
  </si>
  <si>
    <t>月日数</t>
    <phoneticPr fontId="11"/>
  </si>
  <si>
    <t>授業時数</t>
    <phoneticPr fontId="11"/>
  </si>
  <si>
    <t>x</t>
    <phoneticPr fontId="11"/>
  </si>
  <si>
    <t>s</t>
  </si>
  <si>
    <t>s</t>
    <phoneticPr fontId="11"/>
  </si>
  <si>
    <t>昭和の日</t>
  </si>
  <si>
    <t>　</t>
  </si>
  <si>
    <t>美作地区総体　</t>
  </si>
  <si>
    <t>県総体22～23バド</t>
  </si>
  <si>
    <t>PTA環境整備</t>
  </si>
  <si>
    <t>運動会</t>
  </si>
  <si>
    <t>支部秋季総体</t>
  </si>
  <si>
    <t>あじわいまつり</t>
  </si>
  <si>
    <t>県秋季大会</t>
  </si>
  <si>
    <t>ふるさと文化祭</t>
  </si>
  <si>
    <t/>
  </si>
  <si>
    <t>職員会議</t>
  </si>
  <si>
    <t>入学式</t>
  </si>
  <si>
    <t xml:space="preserve">家庭訪問  </t>
  </si>
  <si>
    <t>評　内科検診　</t>
  </si>
  <si>
    <t>振替休業</t>
  </si>
  <si>
    <t>中間テスト</t>
  </si>
  <si>
    <t>集　</t>
  </si>
  <si>
    <t>集　進路説明会　</t>
  </si>
  <si>
    <t>期末テスト</t>
  </si>
  <si>
    <t>出校日　職員研修</t>
  </si>
  <si>
    <t>集</t>
  </si>
  <si>
    <t>県秋季総体</t>
  </si>
  <si>
    <t>　振替休業</t>
  </si>
  <si>
    <t>避難訓練</t>
  </si>
  <si>
    <t>専</t>
  </si>
  <si>
    <t>評　3年期末テスト</t>
  </si>
  <si>
    <t>1・2年期末テスト（～11日）</t>
  </si>
  <si>
    <t>大掃除</t>
  </si>
  <si>
    <t>身体測定</t>
  </si>
  <si>
    <t>職員研修 ・全国学力テスト　中一テスト･家庭訪問</t>
  </si>
  <si>
    <t>わらびとり</t>
  </si>
  <si>
    <t>美作陸上</t>
  </si>
  <si>
    <t>.</t>
  </si>
  <si>
    <t>始業式</t>
  </si>
  <si>
    <t>　　</t>
  </si>
  <si>
    <t>始業式　　　</t>
  </si>
  <si>
    <t>1･2年期末テスト　
県立一般入試</t>
  </si>
  <si>
    <t>県立高校合格発表</t>
  </si>
  <si>
    <t>修了式</t>
  </si>
  <si>
    <t>職員研修</t>
  </si>
  <si>
    <t>職員研修　</t>
  </si>
  <si>
    <t>尿検査(第二次)
修学旅行</t>
  </si>
  <si>
    <t xml:space="preserve">職員研修 </t>
  </si>
  <si>
    <t>三者懇談</t>
  </si>
  <si>
    <t>県総体25～26卓球
25～27テニス</t>
  </si>
  <si>
    <t>評</t>
  </si>
  <si>
    <t>支部新人相撲</t>
  </si>
  <si>
    <t>集　職員会議</t>
  </si>
  <si>
    <t>期末テスト（～６日）
職員会議</t>
  </si>
  <si>
    <t>評　県総体スキー</t>
  </si>
  <si>
    <t xml:space="preserve">職員研修　集 </t>
  </si>
  <si>
    <t>1･2年期末テスト
県立一般入試　</t>
  </si>
  <si>
    <t xml:space="preserve">心音心電図　
</t>
  </si>
  <si>
    <t>耳鼻科検診</t>
  </si>
  <si>
    <t>生徒総会</t>
  </si>
  <si>
    <t>評　尿検査(第一次)　</t>
  </si>
  <si>
    <t>修学旅行</t>
  </si>
  <si>
    <t>評　ヒロシマ平和学習</t>
  </si>
  <si>
    <t>終業式</t>
  </si>
  <si>
    <t xml:space="preserve">
</t>
  </si>
  <si>
    <t>専　県総体スキー</t>
  </si>
  <si>
    <t xml:space="preserve">集 </t>
  </si>
  <si>
    <t>卒業生を送る会</t>
  </si>
  <si>
    <t>始業式・新任式</t>
  </si>
  <si>
    <t>退任式</t>
  </si>
  <si>
    <t>歯科検診</t>
  </si>
  <si>
    <t>みどりの日　</t>
  </si>
  <si>
    <t xml:space="preserve">専　スポーツチャレンジデー </t>
  </si>
  <si>
    <t>校外学習</t>
  </si>
  <si>
    <t>専　ヒロシマ平和学習</t>
  </si>
  <si>
    <t>県相撲</t>
  </si>
  <si>
    <t>運動会準備</t>
  </si>
  <si>
    <t>県秋季総体美作予選会</t>
  </si>
  <si>
    <t>専　県新人相撲</t>
  </si>
  <si>
    <t>支部駅伝　　</t>
  </si>
  <si>
    <t>人権参観日　専</t>
  </si>
  <si>
    <t>生徒会役員選挙　
学校づくり評議会</t>
  </si>
  <si>
    <t>終業式　
もちつき体験学習</t>
  </si>
  <si>
    <t>自己推薦入試</t>
  </si>
  <si>
    <t>私の主張発表会</t>
  </si>
  <si>
    <t>3年期末テスト　　　</t>
  </si>
  <si>
    <t>入学説明会</t>
  </si>
  <si>
    <t>卒業式</t>
  </si>
  <si>
    <t>こどもの日　</t>
  </si>
  <si>
    <t>支部春季総体　</t>
  </si>
  <si>
    <t xml:space="preserve">　
</t>
  </si>
  <si>
    <t>県総体陸上予選会　</t>
  </si>
  <si>
    <t>学習発表会(午後)</t>
  </si>
  <si>
    <r>
      <rPr>
        <sz val="8"/>
        <color indexed="8"/>
        <rFont val="ＭＳ Ｐゴシック"/>
        <family val="3"/>
        <charset val="128"/>
      </rPr>
      <t>授給</t>
    </r>
    <rPh sb="0" eb="1">
      <t>ジュ</t>
    </rPh>
    <rPh sb="1" eb="2">
      <t>キュウ</t>
    </rPh>
    <phoneticPr fontId="11"/>
  </si>
  <si>
    <r>
      <rPr>
        <sz val="8"/>
        <color indexed="8"/>
        <rFont val="ＭＳ Ｐゴシック"/>
        <family val="3"/>
        <charset val="128"/>
      </rPr>
      <t>時数</t>
    </r>
    <rPh sb="0" eb="1">
      <t>ジ</t>
    </rPh>
    <rPh sb="1" eb="2">
      <t>スウ</t>
    </rPh>
    <phoneticPr fontId="11"/>
  </si>
  <si>
    <r>
      <rPr>
        <sz val="9"/>
        <color indexed="8"/>
        <rFont val="ＤＦ細丸ゴシック体"/>
        <family val="3"/>
        <charset val="128"/>
      </rPr>
      <t>支部秋季総体</t>
    </r>
  </si>
  <si>
    <r>
      <rPr>
        <sz val="9"/>
        <color indexed="8"/>
        <rFont val="ＤＦ細丸ゴシック体"/>
        <family val="3"/>
        <charset val="128"/>
      </rPr>
      <t>　</t>
    </r>
  </si>
  <si>
    <r>
      <rPr>
        <sz val="9"/>
        <color indexed="8"/>
        <rFont val="ＤＦ細丸ゴシック体"/>
        <family val="3"/>
        <charset val="128"/>
      </rPr>
      <t>集　</t>
    </r>
  </si>
  <si>
    <t>s</t>
    <phoneticPr fontId="11"/>
  </si>
  <si>
    <t>中間テスト,避難訓練,グランドゴルフ大会</t>
    <phoneticPr fontId="11"/>
  </si>
  <si>
    <t>県総体スキー</t>
    <phoneticPr fontId="11"/>
  </si>
  <si>
    <t>←１行表示</t>
    <rPh sb="1" eb="3">
      <t>イチギョウ</t>
    </rPh>
    <rPh sb="3" eb="5">
      <t>ヒョウジ</t>
    </rPh>
    <phoneticPr fontId="11"/>
  </si>
  <si>
    <t>３行に変換</t>
    <rPh sb="1" eb="2">
      <t>ギョウ</t>
    </rPh>
    <rPh sb="3" eb="5">
      <t>ヘンカン</t>
    </rPh>
    <phoneticPr fontId="11"/>
  </si>
  <si>
    <t>表2 西暦2000～2030年の春分日・秋分日</t>
    <phoneticPr fontId="4"/>
  </si>
  <si>
    <t>この黄色のセルの中に独自の休みを入力することもできます。行事予定表の日にちに色がつきます。</t>
    <rPh sb="2" eb="4">
      <t>キイロ</t>
    </rPh>
    <rPh sb="8" eb="9">
      <t>ナカ</t>
    </rPh>
    <rPh sb="10" eb="12">
      <t>ドクジ</t>
    </rPh>
    <rPh sb="13" eb="14">
      <t>ヤス</t>
    </rPh>
    <rPh sb="16" eb="18">
      <t>ニュウリョク</t>
    </rPh>
    <rPh sb="28" eb="30">
      <t>ギョウジ</t>
    </rPh>
    <rPh sb="30" eb="32">
      <t>ヨテイ</t>
    </rPh>
    <rPh sb="32" eb="33">
      <t>ヒョウ</t>
    </rPh>
    <rPh sb="34" eb="35">
      <t>ヒ</t>
    </rPh>
    <rPh sb="38" eb="39">
      <t>イロ</t>
    </rPh>
    <phoneticPr fontId="4"/>
  </si>
  <si>
    <t>日／月</t>
    <rPh sb="0" eb="1">
      <t>ニチ</t>
    </rPh>
    <rPh sb="2" eb="3">
      <t>ガツ</t>
    </rPh>
    <phoneticPr fontId="4"/>
  </si>
  <si>
    <t>日</t>
    <rPh sb="0" eb="1">
      <t>ニチ</t>
    </rPh>
    <phoneticPr fontId="4"/>
  </si>
  <si>
    <r>
      <rPr>
        <b/>
        <sz val="10"/>
        <color indexed="8"/>
        <rFont val="ＭＳ Ｐゴシック"/>
        <family val="3"/>
        <charset val="128"/>
      </rPr>
      <t>土</t>
    </r>
  </si>
  <si>
    <r>
      <rPr>
        <b/>
        <sz val="10"/>
        <color indexed="8"/>
        <rFont val="ＭＳ Ｐゴシック"/>
        <family val="3"/>
        <charset val="128"/>
      </rPr>
      <t>金</t>
    </r>
  </si>
  <si>
    <r>
      <rPr>
        <b/>
        <sz val="10"/>
        <color indexed="8"/>
        <rFont val="ＭＳ Ｐゴシック"/>
        <family val="3"/>
        <charset val="128"/>
      </rPr>
      <t>木</t>
    </r>
  </si>
  <si>
    <r>
      <rPr>
        <b/>
        <sz val="10"/>
        <color indexed="8"/>
        <rFont val="ＭＳ Ｐゴシック"/>
        <family val="3"/>
        <charset val="128"/>
      </rPr>
      <t>水</t>
    </r>
  </si>
  <si>
    <r>
      <rPr>
        <b/>
        <sz val="10"/>
        <color indexed="8"/>
        <rFont val="ＭＳ Ｐゴシック"/>
        <family val="3"/>
        <charset val="128"/>
      </rPr>
      <t>火</t>
    </r>
  </si>
  <si>
    <r>
      <rPr>
        <b/>
        <sz val="10"/>
        <color indexed="8"/>
        <rFont val="ＭＳ Ｐゴシック"/>
        <family val="3"/>
        <charset val="128"/>
      </rPr>
      <t>月</t>
    </r>
  </si>
  <si>
    <r>
      <rPr>
        <b/>
        <sz val="10"/>
        <color indexed="8"/>
        <rFont val="ＭＳ Ｐゴシック"/>
        <family val="3"/>
        <charset val="128"/>
      </rPr>
      <t>日</t>
    </r>
    <rPh sb="0" eb="1">
      <t>ニチ</t>
    </rPh>
    <phoneticPr fontId="4"/>
  </si>
  <si>
    <t>中間テスト◆プール掃除(午後)</t>
    <phoneticPr fontId="11"/>
  </si>
  <si>
    <t>尿検査(第一次) 避難訓練</t>
    <phoneticPr fontId="11"/>
  </si>
  <si>
    <t>期末テスト(～7/1)　</t>
    <phoneticPr fontId="11"/>
  </si>
  <si>
    <t>職場体験学習</t>
    <phoneticPr fontId="11"/>
  </si>
  <si>
    <t>s</t>
    <phoneticPr fontId="11"/>
  </si>
  <si>
    <t>職員研修</t>
    <phoneticPr fontId="11"/>
  </si>
  <si>
    <t>職場体験学習・職員会議</t>
    <phoneticPr fontId="11"/>
  </si>
  <si>
    <t>職場体験学習　</t>
    <phoneticPr fontId="11"/>
  </si>
  <si>
    <t>使用方法</t>
    <rPh sb="0" eb="2">
      <t>シヨウ</t>
    </rPh>
    <rPh sb="2" eb="4">
      <t>ホウホウ</t>
    </rPh>
    <phoneticPr fontId="42"/>
  </si>
  <si>
    <t>１．シート「①年度設定・祝日」に行事予定を作成したい年度を入力する。</t>
    <rPh sb="7" eb="9">
      <t>ネンド</t>
    </rPh>
    <rPh sb="9" eb="11">
      <t>セッテイ</t>
    </rPh>
    <rPh sb="12" eb="14">
      <t>シュクジツ</t>
    </rPh>
    <rPh sb="16" eb="18">
      <t>ギョウジ</t>
    </rPh>
    <rPh sb="18" eb="20">
      <t>ヨテイ</t>
    </rPh>
    <rPh sb="21" eb="23">
      <t>サクセイ</t>
    </rPh>
    <rPh sb="26" eb="28">
      <t>ネンド</t>
    </rPh>
    <rPh sb="29" eb="31">
      <t>ニュウリョク</t>
    </rPh>
    <phoneticPr fontId="42"/>
  </si>
  <si>
    <t>２．祝日法が変わらない限り2030年まで春分の日、秋分の日も設定されている。が、変更されることもあるので一覧で確認を。</t>
    <rPh sb="2" eb="5">
      <t>シュクジツホウ</t>
    </rPh>
    <rPh sb="6" eb="7">
      <t>カ</t>
    </rPh>
    <rPh sb="11" eb="12">
      <t>カギ</t>
    </rPh>
    <rPh sb="17" eb="18">
      <t>ネン</t>
    </rPh>
    <rPh sb="20" eb="22">
      <t>シュンブン</t>
    </rPh>
    <rPh sb="23" eb="24">
      <t>ヒ</t>
    </rPh>
    <rPh sb="25" eb="27">
      <t>シュウブン</t>
    </rPh>
    <rPh sb="28" eb="29">
      <t>ヒ</t>
    </rPh>
    <rPh sb="30" eb="32">
      <t>セッテイ</t>
    </rPh>
    <rPh sb="40" eb="42">
      <t>ヘンコウ</t>
    </rPh>
    <rPh sb="52" eb="54">
      <t>イチラン</t>
    </rPh>
    <rPh sb="55" eb="57">
      <t>カクニン</t>
    </rPh>
    <phoneticPr fontId="42"/>
  </si>
  <si>
    <t>３．シート行事予定に行事を書き込む</t>
    <rPh sb="5" eb="7">
      <t>ギョウジ</t>
    </rPh>
    <rPh sb="7" eb="9">
      <t>ヨテイ</t>
    </rPh>
    <rPh sb="10" eb="12">
      <t>ギョウジ</t>
    </rPh>
    <rPh sb="13" eb="14">
      <t>カ</t>
    </rPh>
    <rPh sb="15" eb="16">
      <t>コ</t>
    </rPh>
    <phoneticPr fontId="42"/>
  </si>
  <si>
    <t>５．「時数」欄はその日の授業時数を入力する。すべての日を入力は大変であるが、すべてを「6」の値を貼り付けしてその他を変更するのが楽である。</t>
    <rPh sb="3" eb="5">
      <t>ジスウ</t>
    </rPh>
    <rPh sb="6" eb="7">
      <t>ラン</t>
    </rPh>
    <rPh sb="10" eb="11">
      <t>ヒ</t>
    </rPh>
    <rPh sb="12" eb="14">
      <t>ジュギョウ</t>
    </rPh>
    <rPh sb="14" eb="16">
      <t>ジスウ</t>
    </rPh>
    <rPh sb="17" eb="19">
      <t>ニュウリョク</t>
    </rPh>
    <rPh sb="26" eb="27">
      <t>ヒ</t>
    </rPh>
    <rPh sb="28" eb="30">
      <t>ニュウリョク</t>
    </rPh>
    <rPh sb="31" eb="33">
      <t>タイヘン</t>
    </rPh>
    <rPh sb="46" eb="47">
      <t>アタイ</t>
    </rPh>
    <rPh sb="48" eb="49">
      <t>ハ</t>
    </rPh>
    <rPh sb="50" eb="51">
      <t>ツ</t>
    </rPh>
    <rPh sb="56" eb="57">
      <t>タ</t>
    </rPh>
    <rPh sb="58" eb="60">
      <t>ヘンコウ</t>
    </rPh>
    <rPh sb="64" eb="65">
      <t>ラク</t>
    </rPh>
    <phoneticPr fontId="42"/>
  </si>
  <si>
    <t>６．集計欄は４．５．の入力によって、月ごとに自動的に計算するように関数を設定している。</t>
    <rPh sb="2" eb="4">
      <t>シュウケイ</t>
    </rPh>
    <rPh sb="4" eb="5">
      <t>ラン</t>
    </rPh>
    <rPh sb="11" eb="13">
      <t>ニュウリョク</t>
    </rPh>
    <rPh sb="18" eb="19">
      <t>ツキ</t>
    </rPh>
    <rPh sb="22" eb="25">
      <t>ジドウテキ</t>
    </rPh>
    <rPh sb="26" eb="28">
      <t>ケイサン</t>
    </rPh>
    <rPh sb="33" eb="35">
      <t>カンスウ</t>
    </rPh>
    <rPh sb="36" eb="38">
      <t>セッテイ</t>
    </rPh>
    <phoneticPr fontId="42"/>
  </si>
  <si>
    <t>７．誤って関数を消去しないように、シートを保護している。シート保護解除のパスワードは「wagencan」である。</t>
    <rPh sb="2" eb="3">
      <t>アヤマ</t>
    </rPh>
    <rPh sb="5" eb="7">
      <t>カンスウ</t>
    </rPh>
    <rPh sb="8" eb="10">
      <t>ショウキョ</t>
    </rPh>
    <rPh sb="21" eb="23">
      <t>ホゴ</t>
    </rPh>
    <rPh sb="31" eb="33">
      <t>ホゴ</t>
    </rPh>
    <rPh sb="33" eb="35">
      <t>カイジョ</t>
    </rPh>
    <phoneticPr fontId="42"/>
  </si>
  <si>
    <t>４．シート行事予定の「授給」の欄はアルファベットの小文字で「x」で授業日でない、「s」で授業日であるが給食がないことを示している。また同一日に3段になっているのは、右の集計欄にあるように、上から1年、2年、3年と集計している。この欄には入力規則を設定している。</t>
    <rPh sb="5" eb="7">
      <t>ギョウジ</t>
    </rPh>
    <rPh sb="7" eb="9">
      <t>ヨテイ</t>
    </rPh>
    <rPh sb="11" eb="12">
      <t>ジュ</t>
    </rPh>
    <rPh sb="12" eb="13">
      <t>キュウ</t>
    </rPh>
    <rPh sb="15" eb="16">
      <t>ラン</t>
    </rPh>
    <rPh sb="25" eb="28">
      <t>コモジ</t>
    </rPh>
    <rPh sb="33" eb="35">
      <t>ジュギョウ</t>
    </rPh>
    <rPh sb="35" eb="36">
      <t>ビ</t>
    </rPh>
    <rPh sb="44" eb="46">
      <t>ジュギョウ</t>
    </rPh>
    <rPh sb="46" eb="47">
      <t>ビ</t>
    </rPh>
    <rPh sb="51" eb="53">
      <t>キュウショク</t>
    </rPh>
    <rPh sb="59" eb="60">
      <t>シメ</t>
    </rPh>
    <rPh sb="67" eb="69">
      <t>ドウイツ</t>
    </rPh>
    <rPh sb="69" eb="70">
      <t>ビ</t>
    </rPh>
    <rPh sb="72" eb="73">
      <t>ダン</t>
    </rPh>
    <rPh sb="82" eb="83">
      <t>ミギ</t>
    </rPh>
    <rPh sb="84" eb="86">
      <t>シュウケイ</t>
    </rPh>
    <rPh sb="86" eb="87">
      <t>ラン</t>
    </rPh>
    <rPh sb="94" eb="95">
      <t>ウエ</t>
    </rPh>
    <rPh sb="98" eb="99">
      <t>ネン</t>
    </rPh>
    <rPh sb="101" eb="102">
      <t>ネン</t>
    </rPh>
    <rPh sb="104" eb="105">
      <t>ネン</t>
    </rPh>
    <rPh sb="106" eb="108">
      <t>シュウケイ</t>
    </rPh>
    <rPh sb="115" eb="116">
      <t>ラン</t>
    </rPh>
    <rPh sb="118" eb="120">
      <t>ニュウリョク</t>
    </rPh>
    <rPh sb="120" eb="122">
      <t>キソク</t>
    </rPh>
    <rPh sb="123" eb="125">
      <t>セッテイ</t>
    </rPh>
    <phoneticPr fontId="42"/>
  </si>
  <si>
    <t>８．作業用の列をグループ化して非表示にしている。</t>
    <rPh sb="2" eb="5">
      <t>サギョウヨウ</t>
    </rPh>
    <rPh sb="6" eb="7">
      <t>レツ</t>
    </rPh>
    <rPh sb="12" eb="13">
      <t>カ</t>
    </rPh>
    <rPh sb="15" eb="18">
      <t>ヒヒョウジ</t>
    </rPh>
    <phoneticPr fontId="42"/>
  </si>
  <si>
    <t>参観日　ＰＴＡ総会</t>
    <phoneticPr fontId="11"/>
  </si>
  <si>
    <t xml:space="preserve">春季総体　
</t>
    <phoneticPr fontId="11"/>
  </si>
  <si>
    <t>地区総体　</t>
    <phoneticPr fontId="11"/>
  </si>
  <si>
    <t>県秋季総体予選会</t>
    <phoneticPr fontId="11"/>
  </si>
  <si>
    <t>元日</t>
    <phoneticPr fontId="11"/>
  </si>
  <si>
    <t>スキー教室</t>
    <phoneticPr fontId="11"/>
  </si>
  <si>
    <t>スキー教室　私立入試</t>
    <phoneticPr fontId="11"/>
  </si>
  <si>
    <t>修学旅行</t>
    <phoneticPr fontId="11"/>
  </si>
  <si>
    <t>日</t>
    <rPh sb="0" eb="1">
      <t>ニチ</t>
    </rPh>
    <phoneticPr fontId="4"/>
  </si>
</sst>
</file>

<file path=xl/styles.xml><?xml version="1.0" encoding="utf-8"?>
<styleSheet xmlns="http://schemas.openxmlformats.org/spreadsheetml/2006/main">
  <numFmts count="12">
    <numFmt numFmtId="176" formatCode="d"/>
    <numFmt numFmtId="177" formatCode="[$-411]ggge&quot;年度&quot;"/>
    <numFmt numFmtId="178" formatCode="[$-F800]dddd\,\ mmmm\ dd\,\ yyyy"/>
    <numFmt numFmtId="179" formatCode="0_);[Red]\(0\)"/>
    <numFmt numFmtId="180" formatCode="\(aaa\)"/>
    <numFmt numFmtId="181" formatCode="yyyy&quot;年&quot;m&quot;月&quot;d&quot;日&quot;;@"/>
    <numFmt numFmtId="182" formatCode="yyyy&quot;年&quot;m&quot;月&quot;d&quot;日(&quot;aaa&quot;)&quot;"/>
    <numFmt numFmtId="183" formatCode="@\ &quot;日&quot;"/>
    <numFmt numFmtId="184" formatCode="ge&quot;.&quot;m&quot;.&quot;d&quot; 印刷&quot;"/>
    <numFmt numFmtId="185" formatCode="m"/>
    <numFmt numFmtId="186" formatCode="0.0_ "/>
    <numFmt numFmtId="187" formatCode="0.0_);[Red]\(0.0\)"/>
  </numFmts>
  <fonts count="43">
    <font>
      <sz val="11"/>
      <color theme="1"/>
      <name val="ＭＳ Ｐゴシック"/>
      <family val="3"/>
      <charset val="128"/>
      <scheme val="minor"/>
    </font>
    <font>
      <sz val="11"/>
      <color indexed="8"/>
      <name val="ＭＳ Ｐゴシック"/>
      <family val="3"/>
      <charset val="128"/>
    </font>
    <font>
      <b/>
      <sz val="11"/>
      <color indexed="8"/>
      <name val="ＭＳ Ｐゴシック"/>
      <family val="3"/>
      <charset val="128"/>
    </font>
    <font>
      <sz val="11"/>
      <color indexed="9"/>
      <name val="ＭＳ Ｐゴシック"/>
      <family val="3"/>
      <charset val="128"/>
    </font>
    <font>
      <sz val="6"/>
      <name val="ＭＳ Ｐゴシック"/>
      <family val="3"/>
      <charset val="128"/>
    </font>
    <font>
      <u/>
      <sz val="10"/>
      <color indexed="12"/>
      <name val="ＭＳ Ｐゴシック"/>
      <family val="3"/>
      <charset val="128"/>
    </font>
    <font>
      <sz val="10"/>
      <name val="ＭＳ 明朝"/>
      <family val="1"/>
      <charset val="128"/>
    </font>
    <font>
      <b/>
      <sz val="16"/>
      <name val="ＭＳ Ｐゴシック"/>
      <family val="3"/>
      <charset val="128"/>
    </font>
    <font>
      <sz val="12"/>
      <name val="ＭＳ Ｐゴシック"/>
      <family val="3"/>
      <charset val="128"/>
    </font>
    <font>
      <b/>
      <sz val="11"/>
      <name val="ＭＳ Ｐゴシック"/>
      <family val="3"/>
      <charset val="128"/>
    </font>
    <font>
      <b/>
      <sz val="14"/>
      <name val="ＭＳ Ｐゴシック"/>
      <family val="3"/>
      <charset val="128"/>
    </font>
    <font>
      <sz val="6"/>
      <name val="ＭＳ Ｐゴシック"/>
      <family val="3"/>
      <charset val="128"/>
    </font>
    <font>
      <sz val="6"/>
      <color indexed="8"/>
      <name val="ＭＳ Ｐゴシック"/>
      <family val="3"/>
      <charset val="128"/>
    </font>
    <font>
      <sz val="10"/>
      <color indexed="8"/>
      <name val="ＭＳ Ｐゴシック"/>
      <family val="3"/>
      <charset val="128"/>
    </font>
    <font>
      <sz val="11"/>
      <color indexed="8"/>
      <name val="Century"/>
      <family val="1"/>
    </font>
    <font>
      <sz val="9"/>
      <color indexed="8"/>
      <name val="Century"/>
      <family val="1"/>
    </font>
    <font>
      <sz val="9"/>
      <color indexed="8"/>
      <name val="ＭＳ Ｐ明朝"/>
      <family val="1"/>
      <charset val="128"/>
    </font>
    <font>
      <sz val="9"/>
      <color indexed="8"/>
      <name val="ＭＳ Ｐゴシック"/>
      <family val="3"/>
      <charset val="128"/>
    </font>
    <font>
      <sz val="9"/>
      <color indexed="8"/>
      <name val="ＭＳ ゴシック"/>
      <family val="3"/>
      <charset val="128"/>
    </font>
    <font>
      <sz val="8"/>
      <color indexed="8"/>
      <name val="ＭＳ ゴシック"/>
      <family val="3"/>
      <charset val="128"/>
    </font>
    <font>
      <b/>
      <sz val="12"/>
      <color indexed="8"/>
      <name val="ＭＳ Ｐゴシック"/>
      <family val="3"/>
      <charset val="128"/>
    </font>
    <font>
      <b/>
      <sz val="10"/>
      <name val="ＭＳ Ｐゴシック"/>
      <family val="3"/>
      <charset val="128"/>
    </font>
    <font>
      <sz val="6"/>
      <color theme="1"/>
      <name val="ＭＳ Ｐゴシック"/>
      <family val="3"/>
      <charset val="128"/>
      <scheme val="minor"/>
    </font>
    <font>
      <sz val="11"/>
      <name val="ＭＳ Ｐゴシック"/>
      <family val="3"/>
      <charset val="128"/>
      <scheme val="minor"/>
    </font>
    <font>
      <sz val="10"/>
      <color theme="1"/>
      <name val="ＭＳ Ｐゴシック"/>
      <family val="3"/>
      <charset val="128"/>
      <scheme val="minor"/>
    </font>
    <font>
      <sz val="11"/>
      <name val="0003さいもんW3"/>
      <family val="3"/>
      <charset val="128"/>
    </font>
    <font>
      <sz val="10"/>
      <name val="0003さいもんW3"/>
      <family val="3"/>
      <charset val="128"/>
    </font>
    <font>
      <sz val="9"/>
      <color indexed="8"/>
      <name val="0003さいもんW3P"/>
      <family val="3"/>
      <charset val="128"/>
    </font>
    <font>
      <sz val="8"/>
      <color indexed="8"/>
      <name val="Century"/>
      <family val="1"/>
    </font>
    <font>
      <sz val="8"/>
      <color indexed="8"/>
      <name val="ＭＳ Ｐゴシック"/>
      <family val="3"/>
      <charset val="128"/>
    </font>
    <font>
      <sz val="9"/>
      <color indexed="8"/>
      <name val="ＤＦ細丸ゴシック体"/>
      <family val="3"/>
      <charset val="128"/>
    </font>
    <font>
      <sz val="9"/>
      <color theme="1"/>
      <name val="ＤＦ細丸ゴシック体"/>
      <family val="3"/>
      <charset val="128"/>
    </font>
    <font>
      <b/>
      <sz val="11"/>
      <color theme="1"/>
      <name val="ＭＳ Ｐゴシック"/>
      <family val="3"/>
      <charset val="128"/>
      <scheme val="minor"/>
    </font>
    <font>
      <b/>
      <sz val="12"/>
      <name val="ＭＳ Ｐゴシック"/>
      <family val="3"/>
      <charset val="128"/>
    </font>
    <font>
      <b/>
      <sz val="10"/>
      <color indexed="8"/>
      <name val="Century"/>
      <family val="1"/>
    </font>
    <font>
      <b/>
      <sz val="10"/>
      <color indexed="8"/>
      <name val="ＭＳ Ｐゴシック"/>
      <family val="3"/>
      <charset val="128"/>
    </font>
    <font>
      <b/>
      <sz val="9"/>
      <color indexed="8"/>
      <name val="Century"/>
      <family val="1"/>
    </font>
    <font>
      <b/>
      <sz val="10"/>
      <color theme="1"/>
      <name val="Century"/>
      <family val="1"/>
    </font>
    <font>
      <b/>
      <sz val="11"/>
      <color indexed="9"/>
      <name val="ＭＳ Ｐゴシック"/>
      <family val="3"/>
      <charset val="128"/>
    </font>
    <font>
      <b/>
      <sz val="11"/>
      <color rgb="FFFFFF00"/>
      <name val="ＭＳ Ｐゴシック"/>
      <family val="3"/>
      <charset val="128"/>
      <scheme val="minor"/>
    </font>
    <font>
      <b/>
      <sz val="11"/>
      <color theme="1"/>
      <name val="Century"/>
      <family val="1"/>
    </font>
    <font>
      <b/>
      <sz val="11"/>
      <name val="ＭＳ Ｐゴシック"/>
      <family val="3"/>
      <charset val="128"/>
      <scheme val="minor"/>
    </font>
    <font>
      <sz val="6"/>
      <name val="ＭＳ Ｐゴシック"/>
      <family val="3"/>
      <charset val="128"/>
      <scheme val="minor"/>
    </font>
  </fonts>
  <fills count="15">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indexed="13"/>
        <bgColor indexed="64"/>
      </patternFill>
    </fill>
    <fill>
      <patternFill patternType="solid">
        <fgColor indexed="14"/>
        <bgColor indexed="64"/>
      </patternFill>
    </fill>
    <fill>
      <patternFill patternType="solid">
        <fgColor indexed="5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6" tint="0.39997558519241921"/>
        <bgColor indexed="64"/>
      </patternFill>
    </fill>
    <fill>
      <patternFill patternType="solid">
        <fgColor rgb="FFFFC000"/>
        <bgColor indexed="64"/>
      </patternFill>
    </fill>
    <fill>
      <patternFill patternType="solid">
        <fgColor theme="0"/>
        <bgColor indexed="64"/>
      </patternFill>
    </fill>
    <fill>
      <patternFill patternType="solid">
        <fgColor theme="7" tint="0.59999389629810485"/>
        <bgColor indexed="64"/>
      </patternFill>
    </fill>
    <fill>
      <patternFill patternType="darkGray">
        <fgColor rgb="FFFF0000"/>
      </patternFill>
    </fill>
    <fill>
      <patternFill patternType="darkGray">
        <fgColor theme="4"/>
      </patternFill>
    </fill>
  </fills>
  <borders count="94">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thin">
        <color indexed="8"/>
      </left>
      <right style="thin">
        <color indexed="8"/>
      </right>
      <top style="thin">
        <color indexed="8"/>
      </top>
      <bottom style="thin">
        <color indexed="8"/>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8"/>
      </left>
      <right style="thin">
        <color indexed="8"/>
      </right>
      <top style="thin">
        <color indexed="8"/>
      </top>
      <bottom/>
      <diagonal/>
    </border>
    <border>
      <left style="medium">
        <color indexed="64"/>
      </left>
      <right/>
      <top style="medium">
        <color indexed="64"/>
      </top>
      <bottom/>
      <diagonal/>
    </border>
    <border>
      <left style="thin">
        <color indexed="8"/>
      </left>
      <right style="medium">
        <color indexed="64"/>
      </right>
      <top style="medium">
        <color indexed="64"/>
      </top>
      <bottom style="thin">
        <color indexed="8"/>
      </bottom>
      <diagonal/>
    </border>
    <border>
      <left style="thin">
        <color indexed="8"/>
      </left>
      <right style="medium">
        <color indexed="64"/>
      </right>
      <top style="thin">
        <color indexed="8"/>
      </top>
      <bottom style="thin">
        <color indexed="8"/>
      </bottom>
      <diagonal/>
    </border>
    <border>
      <left style="thin">
        <color indexed="8"/>
      </left>
      <right style="medium">
        <color indexed="64"/>
      </right>
      <top style="thin">
        <color indexed="8"/>
      </top>
      <bottom style="medium">
        <color indexed="64"/>
      </bottom>
      <diagonal/>
    </border>
    <border>
      <left style="thin">
        <color indexed="64"/>
      </left>
      <right/>
      <top/>
      <bottom/>
      <diagonal/>
    </border>
    <border>
      <left/>
      <right style="thin">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style="thin">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style="hair">
        <color indexed="64"/>
      </right>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medium">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diagonal/>
    </border>
    <border>
      <left style="hair">
        <color indexed="64"/>
      </left>
      <right/>
      <top/>
      <bottom style="medium">
        <color indexed="64"/>
      </bottom>
      <diagonal/>
    </border>
    <border>
      <left style="thin">
        <color indexed="64"/>
      </left>
      <right style="medium">
        <color indexed="64"/>
      </right>
      <top/>
      <bottom style="medium">
        <color indexed="64"/>
      </bottom>
      <diagonal/>
    </border>
    <border>
      <left style="hair">
        <color indexed="64"/>
      </left>
      <right style="medium">
        <color indexed="64"/>
      </right>
      <top style="medium">
        <color indexed="64"/>
      </top>
      <bottom/>
      <diagonal/>
    </border>
    <border>
      <left style="hair">
        <color indexed="64"/>
      </left>
      <right style="medium">
        <color indexed="64"/>
      </right>
      <top/>
      <bottom/>
      <diagonal/>
    </border>
    <border>
      <left style="hair">
        <color indexed="64"/>
      </left>
      <right style="thin">
        <color indexed="64"/>
      </right>
      <top/>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medium">
        <color indexed="64"/>
      </top>
      <bottom style="dashed">
        <color indexed="64"/>
      </bottom>
      <diagonal/>
    </border>
    <border>
      <left style="hair">
        <color indexed="64"/>
      </left>
      <right style="hair">
        <color indexed="64"/>
      </right>
      <top style="dashed">
        <color indexed="64"/>
      </top>
      <bottom style="dashed">
        <color indexed="64"/>
      </bottom>
      <diagonal/>
    </border>
    <border>
      <left style="hair">
        <color indexed="64"/>
      </left>
      <right style="hair">
        <color indexed="64"/>
      </right>
      <top style="dashed">
        <color indexed="64"/>
      </top>
      <bottom style="medium">
        <color indexed="64"/>
      </bottom>
      <diagonal/>
    </border>
    <border>
      <left style="thin">
        <color indexed="64"/>
      </left>
      <right/>
      <top style="medium">
        <color rgb="FFFF0000"/>
      </top>
      <bottom/>
      <diagonal/>
    </border>
    <border>
      <left/>
      <right style="medium">
        <color rgb="FFFF0000"/>
      </right>
      <top style="medium">
        <color rgb="FFFF0000"/>
      </top>
      <bottom/>
      <diagonal/>
    </border>
    <border>
      <left/>
      <right style="medium">
        <color rgb="FFFF0000"/>
      </right>
      <top/>
      <bottom/>
      <diagonal/>
    </border>
    <border>
      <left style="thin">
        <color indexed="64"/>
      </left>
      <right/>
      <top/>
      <bottom style="medium">
        <color rgb="FFFF0000"/>
      </bottom>
      <diagonal/>
    </border>
    <border>
      <left/>
      <right style="medium">
        <color rgb="FFFF0000"/>
      </right>
      <top/>
      <bottom style="medium">
        <color rgb="FFFF0000"/>
      </bottom>
      <diagonal/>
    </border>
    <border>
      <left style="medium">
        <color rgb="FFFF0000"/>
      </left>
      <right/>
      <top/>
      <bottom/>
      <diagonal/>
    </border>
    <border>
      <left/>
      <right style="thin">
        <color indexed="64"/>
      </right>
      <top/>
      <bottom style="medium">
        <color indexed="64"/>
      </bottom>
      <diagonal/>
    </border>
    <border>
      <left style="thin">
        <color indexed="8"/>
      </left>
      <right style="thin">
        <color indexed="8"/>
      </right>
      <top/>
      <bottom style="thin">
        <color indexed="8"/>
      </bottom>
      <diagonal/>
    </border>
  </borders>
  <cellStyleXfs count="2">
    <xf numFmtId="0" fontId="0" fillId="0" borderId="0">
      <alignment vertical="center"/>
    </xf>
    <xf numFmtId="0" fontId="5" fillId="0" borderId="0" applyNumberFormat="0" applyFill="0" applyBorder="0" applyAlignment="0" applyProtection="0">
      <alignment vertical="top"/>
      <protection locked="0"/>
    </xf>
  </cellStyleXfs>
  <cellXfs count="299">
    <xf numFmtId="0" fontId="0" fillId="0" borderId="0" xfId="0">
      <alignment vertical="center"/>
    </xf>
    <xf numFmtId="176" fontId="0" fillId="0" borderId="0" xfId="0" applyNumberFormat="1">
      <alignment vertical="center"/>
    </xf>
    <xf numFmtId="178" fontId="0" fillId="0" borderId="0" xfId="0" applyNumberForma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5" fillId="0" borderId="0" xfId="1" applyAlignment="1" applyProtection="1">
      <alignment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8" fillId="0" borderId="0" xfId="0" applyFont="1">
      <alignment vertical="center"/>
    </xf>
    <xf numFmtId="0" fontId="8" fillId="0" borderId="0" xfId="0" applyFont="1" applyAlignment="1">
      <alignment vertical="center" textRotation="255"/>
    </xf>
    <xf numFmtId="0" fontId="8" fillId="0" borderId="0" xfId="0" applyFont="1" applyAlignment="1">
      <alignment horizontal="center" vertical="center"/>
    </xf>
    <xf numFmtId="0" fontId="8" fillId="3" borderId="7" xfId="0" applyFont="1" applyFill="1" applyBorder="1" applyAlignment="1">
      <alignment horizontal="distributed" vertical="center" justifyLastLine="1"/>
    </xf>
    <xf numFmtId="0" fontId="8" fillId="3" borderId="0" xfId="0" applyFont="1" applyFill="1" applyBorder="1" applyAlignment="1">
      <alignment horizontal="distributed" vertical="center" justifyLastLine="1"/>
    </xf>
    <xf numFmtId="0" fontId="8" fillId="3" borderId="8" xfId="0" applyFont="1" applyFill="1" applyBorder="1" applyAlignment="1">
      <alignment horizontal="distributed" vertical="center" justifyLastLine="1"/>
    </xf>
    <xf numFmtId="180" fontId="0" fillId="4" borderId="0" xfId="0" applyNumberFormat="1" applyFill="1">
      <alignment vertical="center"/>
    </xf>
    <xf numFmtId="0" fontId="0" fillId="0" borderId="9" xfId="0" applyBorder="1" applyAlignment="1">
      <alignment vertical="center" wrapText="1"/>
    </xf>
    <xf numFmtId="0" fontId="0" fillId="3" borderId="4"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14" fontId="0" fillId="3" borderId="13" xfId="0" applyNumberFormat="1" applyFill="1" applyBorder="1">
      <alignment vertical="center"/>
    </xf>
    <xf numFmtId="14" fontId="0" fillId="3" borderId="14" xfId="0" applyNumberFormat="1" applyFill="1" applyBorder="1">
      <alignment vertical="center"/>
    </xf>
    <xf numFmtId="14" fontId="0" fillId="3" borderId="15" xfId="0" applyNumberFormat="1" applyFill="1" applyBorder="1">
      <alignment vertical="center"/>
    </xf>
    <xf numFmtId="0" fontId="0" fillId="3" borderId="16" xfId="0" applyFill="1" applyBorder="1">
      <alignment vertical="center"/>
    </xf>
    <xf numFmtId="0" fontId="0" fillId="3" borderId="17" xfId="0" applyFill="1" applyBorder="1">
      <alignment vertical="center"/>
    </xf>
    <xf numFmtId="0" fontId="0" fillId="3" borderId="18" xfId="0" applyFill="1" applyBorder="1">
      <alignment vertical="center"/>
    </xf>
    <xf numFmtId="0" fontId="0" fillId="3" borderId="19" xfId="0" applyFill="1" applyBorder="1">
      <alignment vertical="center"/>
    </xf>
    <xf numFmtId="0" fontId="0" fillId="3" borderId="20"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14" fontId="0" fillId="3" borderId="21" xfId="0" applyNumberFormat="1" applyFill="1" applyBorder="1">
      <alignment vertical="center"/>
    </xf>
    <xf numFmtId="14" fontId="0" fillId="3" borderId="22" xfId="0" applyNumberFormat="1" applyFill="1" applyBorder="1">
      <alignment vertical="center"/>
    </xf>
    <xf numFmtId="0" fontId="0" fillId="0" borderId="0" xfId="0" applyAlignment="1">
      <alignment horizontal="left" vertical="center" indent="1"/>
    </xf>
    <xf numFmtId="0" fontId="0" fillId="3" borderId="21" xfId="0" applyFill="1" applyBorder="1">
      <alignment vertical="center"/>
    </xf>
    <xf numFmtId="0" fontId="0" fillId="3" borderId="22" xfId="0" applyFill="1" applyBorder="1">
      <alignment vertical="center"/>
    </xf>
    <xf numFmtId="0" fontId="0" fillId="0" borderId="23" xfId="0" applyBorder="1" applyAlignment="1">
      <alignment vertical="center" wrapText="1"/>
    </xf>
    <xf numFmtId="0" fontId="0" fillId="0" borderId="25" xfId="0" applyBorder="1" applyAlignment="1">
      <alignment vertical="center" wrapText="1"/>
    </xf>
    <xf numFmtId="0" fontId="0" fillId="0" borderId="7" xfId="0" applyBorder="1">
      <alignment vertical="center"/>
    </xf>
    <xf numFmtId="0" fontId="0" fillId="0" borderId="26" xfId="0" applyBorder="1" applyAlignment="1">
      <alignment vertical="center" wrapText="1"/>
    </xf>
    <xf numFmtId="0" fontId="0" fillId="0" borderId="0" xfId="0" applyBorder="1" applyAlignment="1">
      <alignment vertical="center" wrapText="1"/>
    </xf>
    <xf numFmtId="0" fontId="0" fillId="0" borderId="27" xfId="0" applyBorder="1" applyAlignment="1">
      <alignment vertical="center" wrapText="1"/>
    </xf>
    <xf numFmtId="0" fontId="0" fillId="0" borderId="0" xfId="0" applyBorder="1">
      <alignment vertical="center"/>
    </xf>
    <xf numFmtId="0" fontId="14" fillId="0" borderId="0" xfId="0" applyFont="1" applyAlignment="1">
      <alignment vertical="center" shrinkToFit="1"/>
    </xf>
    <xf numFmtId="179" fontId="14" fillId="0" borderId="0" xfId="0" applyNumberFormat="1" applyFont="1" applyAlignment="1">
      <alignment horizontal="right" vertical="center" shrinkToFit="1"/>
    </xf>
    <xf numFmtId="0" fontId="15" fillId="0" borderId="0" xfId="0" applyFont="1" applyAlignment="1">
      <alignment vertical="center" shrinkToFit="1"/>
    </xf>
    <xf numFmtId="0" fontId="17" fillId="0" borderId="41" xfId="0" applyFont="1" applyBorder="1" applyAlignment="1">
      <alignment vertical="center" textRotation="255" shrinkToFit="1"/>
    </xf>
    <xf numFmtId="0" fontId="16" fillId="0" borderId="49" xfId="0" applyFont="1" applyBorder="1" applyAlignment="1">
      <alignment vertical="center" textRotation="255" shrinkToFit="1"/>
    </xf>
    <xf numFmtId="0" fontId="0" fillId="0" borderId="0" xfId="0" applyAlignment="1">
      <alignment horizontal="distributed"/>
    </xf>
    <xf numFmtId="0" fontId="0" fillId="0" borderId="0" xfId="0" applyAlignment="1">
      <alignment horizontal="right" vertical="center"/>
    </xf>
    <xf numFmtId="0" fontId="8" fillId="6" borderId="9" xfId="0" applyFont="1" applyFill="1" applyBorder="1" applyAlignment="1">
      <alignment horizontal="center" vertical="center" wrapText="1"/>
    </xf>
    <xf numFmtId="0" fontId="8" fillId="6" borderId="9" xfId="0" applyFont="1" applyFill="1" applyBorder="1" applyAlignment="1">
      <alignment horizontal="right" vertical="center" wrapText="1"/>
    </xf>
    <xf numFmtId="0" fontId="8" fillId="6" borderId="0" xfId="0" applyFont="1" applyFill="1" applyBorder="1" applyAlignment="1">
      <alignment horizontal="right" vertical="center" wrapText="1"/>
    </xf>
    <xf numFmtId="0" fontId="0" fillId="0" borderId="9" xfId="0" applyBorder="1" applyAlignment="1">
      <alignment horizontal="right" vertical="center" wrapText="1"/>
    </xf>
    <xf numFmtId="56" fontId="0" fillId="0" borderId="9" xfId="0" applyNumberFormat="1" applyBorder="1" applyAlignment="1">
      <alignment vertical="center" wrapText="1"/>
    </xf>
    <xf numFmtId="56" fontId="0" fillId="0" borderId="0" xfId="0" applyNumberFormat="1" applyBorder="1" applyAlignment="1">
      <alignment horizontal="right" vertical="center" wrapText="1"/>
    </xf>
    <xf numFmtId="0" fontId="0" fillId="0" borderId="0" xfId="0" applyBorder="1" applyAlignment="1">
      <alignment horizontal="right" vertical="center" wrapText="1"/>
    </xf>
    <xf numFmtId="56" fontId="0" fillId="0" borderId="0" xfId="0" applyNumberFormat="1" applyBorder="1" applyAlignment="1">
      <alignment vertical="center" wrapText="1"/>
    </xf>
    <xf numFmtId="0" fontId="0" fillId="0" borderId="0" xfId="0" applyAlignment="1">
      <alignment vertical="center" wrapText="1"/>
    </xf>
    <xf numFmtId="0" fontId="10" fillId="0" borderId="24" xfId="0" applyFont="1" applyBorder="1">
      <alignment vertical="center"/>
    </xf>
    <xf numFmtId="0" fontId="21" fillId="0" borderId="0" xfId="0" applyFont="1">
      <alignment vertical="center"/>
    </xf>
    <xf numFmtId="0" fontId="0" fillId="6" borderId="9" xfId="0" applyFill="1" applyBorder="1" applyAlignment="1">
      <alignment horizontal="center" vertical="center" wrapText="1"/>
    </xf>
    <xf numFmtId="0" fontId="0" fillId="6" borderId="9" xfId="0" applyFill="1" applyBorder="1" applyAlignment="1">
      <alignment horizontal="right" vertical="center" wrapText="1"/>
    </xf>
    <xf numFmtId="0" fontId="0" fillId="6" borderId="0" xfId="0" applyFill="1" applyBorder="1" applyAlignment="1">
      <alignment horizontal="right" vertical="center" wrapText="1"/>
    </xf>
    <xf numFmtId="0" fontId="0" fillId="0" borderId="32" xfId="0" applyBorder="1">
      <alignment vertical="center"/>
    </xf>
    <xf numFmtId="0" fontId="6" fillId="0" borderId="0" xfId="0" applyFont="1" applyAlignment="1">
      <alignment vertical="center"/>
    </xf>
    <xf numFmtId="0" fontId="6" fillId="0" borderId="0" xfId="0" applyFont="1" applyAlignment="1">
      <alignment horizontal="right" vertical="center"/>
    </xf>
    <xf numFmtId="0" fontId="0" fillId="0" borderId="0" xfId="0" applyBorder="1" applyAlignment="1">
      <alignment horizontal="right" vertical="center"/>
    </xf>
    <xf numFmtId="0" fontId="9" fillId="0" borderId="9" xfId="0" applyFont="1" applyBorder="1" applyAlignment="1">
      <alignment horizontal="center" vertical="center" wrapText="1"/>
    </xf>
    <xf numFmtId="0" fontId="9" fillId="0" borderId="9" xfId="0" applyFont="1" applyBorder="1" applyAlignment="1">
      <alignment horizontal="right" vertical="center" shrinkToFit="1"/>
    </xf>
    <xf numFmtId="0" fontId="0" fillId="0" borderId="0" xfId="0" applyAlignment="1">
      <alignment vertical="center" shrinkToFit="1"/>
    </xf>
    <xf numFmtId="0" fontId="0" fillId="0" borderId="31" xfId="0" applyBorder="1">
      <alignment vertical="center"/>
    </xf>
    <xf numFmtId="0" fontId="0" fillId="0" borderId="0" xfId="0">
      <alignment vertical="center"/>
    </xf>
    <xf numFmtId="0" fontId="2" fillId="0" borderId="30" xfId="0" applyFont="1" applyBorder="1" applyAlignment="1">
      <alignment horizontal="distributed" vertical="center"/>
    </xf>
    <xf numFmtId="0" fontId="0" fillId="0" borderId="0" xfId="0">
      <alignment vertical="center"/>
    </xf>
    <xf numFmtId="179" fontId="22" fillId="0" borderId="46" xfId="0" applyNumberFormat="1" applyFont="1" applyBorder="1" applyAlignment="1">
      <alignment vertical="center" textRotation="255" shrinkToFit="1"/>
    </xf>
    <xf numFmtId="179" fontId="0" fillId="0" borderId="0" xfId="0" applyNumberFormat="1" applyAlignment="1">
      <alignment vertical="center" shrinkToFit="1"/>
    </xf>
    <xf numFmtId="0" fontId="12" fillId="0" borderId="47" xfId="0" applyFont="1" applyBorder="1" applyAlignment="1">
      <alignment vertical="center" textRotation="255" shrinkToFit="1"/>
    </xf>
    <xf numFmtId="0" fontId="19" fillId="0" borderId="46" xfId="0" applyFont="1" applyBorder="1" applyAlignment="1">
      <alignment vertical="center" shrinkToFit="1"/>
    </xf>
    <xf numFmtId="0" fontId="0" fillId="0" borderId="42" xfId="0" applyBorder="1" applyAlignment="1">
      <alignment vertical="center" shrinkToFit="1"/>
    </xf>
    <xf numFmtId="0" fontId="0" fillId="0" borderId="0" xfId="0">
      <alignment vertical="center"/>
    </xf>
    <xf numFmtId="0" fontId="0" fillId="0" borderId="46" xfId="0" applyBorder="1" applyAlignment="1">
      <alignment vertical="center" shrinkToFit="1"/>
    </xf>
    <xf numFmtId="176" fontId="0" fillId="0" borderId="0" xfId="0" applyNumberFormat="1" applyAlignment="1"/>
    <xf numFmtId="176" fontId="0" fillId="0" borderId="46" xfId="0" applyNumberFormat="1" applyBorder="1" applyAlignment="1">
      <alignment vertical="center" shrinkToFit="1"/>
    </xf>
    <xf numFmtId="176" fontId="18" fillId="0" borderId="30" xfId="0" applyNumberFormat="1" applyFont="1" applyBorder="1" applyAlignment="1">
      <alignment vertical="center" shrinkToFit="1"/>
    </xf>
    <xf numFmtId="179" fontId="0" fillId="2" borderId="50" xfId="0" applyNumberFormat="1" applyFill="1" applyBorder="1" applyAlignment="1">
      <alignment vertical="center" shrinkToFit="1"/>
    </xf>
    <xf numFmtId="176" fontId="0" fillId="2" borderId="51" xfId="0" applyNumberFormat="1" applyFill="1" applyBorder="1" applyAlignment="1">
      <alignment vertical="center" shrinkToFit="1"/>
    </xf>
    <xf numFmtId="176" fontId="18" fillId="0" borderId="51" xfId="0" applyNumberFormat="1" applyFont="1" applyBorder="1" applyAlignment="1">
      <alignment vertical="center" shrinkToFit="1"/>
    </xf>
    <xf numFmtId="179" fontId="0" fillId="2" borderId="52" xfId="0" applyNumberFormat="1" applyFill="1" applyBorder="1" applyAlignment="1">
      <alignment vertical="center" shrinkToFit="1"/>
    </xf>
    <xf numFmtId="176" fontId="25" fillId="2" borderId="53" xfId="0" applyNumberFormat="1" applyFont="1" applyFill="1" applyBorder="1" applyAlignment="1">
      <alignment vertical="center" shrinkToFit="1"/>
    </xf>
    <xf numFmtId="176" fontId="18" fillId="0" borderId="53" xfId="0" applyNumberFormat="1" applyFont="1" applyBorder="1" applyAlignment="1">
      <alignment vertical="center" shrinkToFit="1"/>
    </xf>
    <xf numFmtId="179" fontId="23" fillId="2" borderId="52" xfId="0" applyNumberFormat="1" applyFont="1" applyFill="1" applyBorder="1" applyAlignment="1">
      <alignment vertical="center" shrinkToFit="1"/>
    </xf>
    <xf numFmtId="179" fontId="24" fillId="2" borderId="52" xfId="0" applyNumberFormat="1" applyFont="1" applyFill="1" applyBorder="1" applyAlignment="1">
      <alignment vertical="center" shrinkToFit="1"/>
    </xf>
    <xf numFmtId="176" fontId="26" fillId="2" borderId="53" xfId="0" applyNumberFormat="1" applyFont="1" applyFill="1" applyBorder="1" applyAlignment="1">
      <alignment vertical="center" shrinkToFit="1"/>
    </xf>
    <xf numFmtId="179" fontId="0" fillId="2" borderId="32" xfId="0" applyNumberFormat="1" applyFill="1" applyBorder="1" applyAlignment="1">
      <alignment vertical="center" shrinkToFit="1"/>
    </xf>
    <xf numFmtId="176" fontId="25" fillId="2" borderId="32" xfId="0" applyNumberFormat="1" applyFont="1" applyFill="1" applyBorder="1" applyAlignment="1">
      <alignment vertical="center" shrinkToFit="1"/>
    </xf>
    <xf numFmtId="0" fontId="0" fillId="0" borderId="0" xfId="0" applyFont="1" applyAlignment="1"/>
    <xf numFmtId="0" fontId="0" fillId="0" borderId="8" xfId="0" applyBorder="1">
      <alignment vertical="center"/>
    </xf>
    <xf numFmtId="0" fontId="0" fillId="0" borderId="0" xfId="0">
      <alignment vertical="center"/>
    </xf>
    <xf numFmtId="0" fontId="27" fillId="11" borderId="71" xfId="0" applyFont="1" applyFill="1" applyBorder="1" applyAlignment="1">
      <alignment vertical="center" textRotation="255" shrinkToFit="1"/>
    </xf>
    <xf numFmtId="0" fontId="12" fillId="0" borderId="0" xfId="0" applyFont="1" applyAlignment="1">
      <alignment vertical="center" shrinkToFit="1"/>
    </xf>
    <xf numFmtId="0" fontId="19" fillId="0" borderId="42" xfId="0" applyFont="1" applyBorder="1" applyAlignment="1">
      <alignment vertical="center" shrinkToFit="1"/>
    </xf>
    <xf numFmtId="0" fontId="27" fillId="11" borderId="73" xfId="0" applyFont="1" applyFill="1" applyBorder="1" applyAlignment="1">
      <alignment vertical="center" textRotation="255" shrinkToFit="1"/>
    </xf>
    <xf numFmtId="0" fontId="18" fillId="0" borderId="12" xfId="0" applyFont="1" applyBorder="1" applyAlignment="1">
      <alignment horizontal="center" vertical="center" shrinkToFit="1"/>
    </xf>
    <xf numFmtId="0" fontId="18" fillId="0" borderId="75" xfId="0" applyFont="1" applyBorder="1" applyAlignment="1">
      <alignment horizontal="center" vertical="center" shrinkToFit="1"/>
    </xf>
    <xf numFmtId="0" fontId="15" fillId="11" borderId="0" xfId="0" applyFont="1" applyFill="1" applyBorder="1" applyAlignment="1" applyProtection="1">
      <alignment vertical="center" shrinkToFit="1"/>
      <protection locked="0"/>
    </xf>
    <xf numFmtId="0" fontId="15" fillId="11" borderId="7" xfId="0" applyFont="1" applyFill="1" applyBorder="1" applyAlignment="1" applyProtection="1">
      <alignment vertical="center" shrinkToFit="1"/>
      <protection locked="0"/>
    </xf>
    <xf numFmtId="0" fontId="15" fillId="11" borderId="60" xfId="0" applyFont="1" applyFill="1" applyBorder="1" applyAlignment="1" applyProtection="1">
      <alignment vertical="center" shrinkToFit="1"/>
      <protection locked="0"/>
    </xf>
    <xf numFmtId="0" fontId="15" fillId="11" borderId="43" xfId="0" applyFont="1" applyFill="1" applyBorder="1" applyAlignment="1" applyProtection="1">
      <alignment vertical="center" shrinkToFit="1"/>
      <protection locked="0"/>
    </xf>
    <xf numFmtId="0" fontId="15" fillId="11" borderId="22" xfId="0" applyFont="1" applyFill="1" applyBorder="1" applyAlignment="1" applyProtection="1">
      <alignment vertical="center" shrinkToFit="1"/>
      <protection locked="0"/>
    </xf>
    <xf numFmtId="0" fontId="15" fillId="11" borderId="21" xfId="0" applyFont="1" applyFill="1" applyBorder="1" applyAlignment="1" applyProtection="1">
      <alignment vertical="center" shrinkToFit="1"/>
      <protection locked="0"/>
    </xf>
    <xf numFmtId="0" fontId="0" fillId="0" borderId="8" xfId="0" applyBorder="1" applyProtection="1">
      <alignment vertical="center"/>
      <protection locked="0"/>
    </xf>
    <xf numFmtId="0" fontId="15" fillId="0" borderId="7" xfId="0" applyFont="1" applyBorder="1" applyAlignment="1" applyProtection="1">
      <alignment vertical="center" shrinkToFit="1"/>
      <protection locked="0"/>
    </xf>
    <xf numFmtId="0" fontId="15" fillId="0" borderId="0" xfId="0" applyFont="1" applyBorder="1" applyAlignment="1" applyProtection="1">
      <alignment vertical="center" shrinkToFit="1"/>
      <protection locked="0"/>
    </xf>
    <xf numFmtId="179" fontId="14" fillId="0" borderId="7" xfId="0" applyNumberFormat="1" applyFont="1" applyBorder="1" applyAlignment="1" applyProtection="1">
      <alignment horizontal="right" vertical="center" shrinkToFit="1"/>
      <protection locked="0"/>
    </xf>
    <xf numFmtId="0" fontId="14" fillId="0" borderId="0" xfId="0" applyFont="1" applyBorder="1" applyAlignment="1" applyProtection="1">
      <alignment vertical="center" shrinkToFit="1"/>
      <protection locked="0"/>
    </xf>
    <xf numFmtId="179" fontId="14" fillId="0" borderId="32" xfId="0" applyNumberFormat="1" applyFont="1" applyBorder="1" applyAlignment="1" applyProtection="1">
      <alignment horizontal="right" vertical="center" shrinkToFit="1"/>
      <protection locked="0"/>
    </xf>
    <xf numFmtId="0" fontId="14" fillId="0" borderId="30" xfId="0" applyFont="1" applyBorder="1" applyAlignment="1" applyProtection="1">
      <alignment vertical="center" shrinkToFit="1"/>
      <protection locked="0"/>
    </xf>
    <xf numFmtId="0" fontId="15" fillId="0" borderId="30" xfId="0" applyFont="1" applyBorder="1" applyAlignment="1" applyProtection="1">
      <alignment vertical="center" shrinkToFit="1"/>
      <protection locked="0"/>
    </xf>
    <xf numFmtId="0" fontId="0" fillId="0" borderId="76" xfId="0" applyBorder="1" applyAlignment="1">
      <alignment vertical="center"/>
    </xf>
    <xf numFmtId="0" fontId="0" fillId="0" borderId="77" xfId="0" applyBorder="1" applyAlignment="1">
      <alignment vertical="center"/>
    </xf>
    <xf numFmtId="0" fontId="0" fillId="0" borderId="12" xfId="0" applyBorder="1" applyAlignment="1">
      <alignment vertical="center"/>
    </xf>
    <xf numFmtId="0" fontId="0" fillId="0" borderId="8" xfId="0" applyBorder="1" applyAlignment="1">
      <alignment vertical="center"/>
    </xf>
    <xf numFmtId="0" fontId="0" fillId="0" borderId="0" xfId="0" applyProtection="1">
      <alignment vertical="center"/>
      <protection locked="0"/>
    </xf>
    <xf numFmtId="0" fontId="15" fillId="0" borderId="0" xfId="0" applyFont="1" applyProtection="1">
      <alignment vertical="center"/>
      <protection locked="0"/>
    </xf>
    <xf numFmtId="0" fontId="17" fillId="0" borderId="0" xfId="0" applyFont="1" applyProtection="1">
      <alignment vertical="center"/>
      <protection locked="0"/>
    </xf>
    <xf numFmtId="0" fontId="0" fillId="0" borderId="0" xfId="0" applyAlignment="1" applyProtection="1">
      <alignment vertical="center" shrinkToFit="1"/>
      <protection locked="0"/>
    </xf>
    <xf numFmtId="0" fontId="0" fillId="0" borderId="0" xfId="0" applyAlignment="1">
      <alignment horizontal="left" vertical="center"/>
    </xf>
    <xf numFmtId="0" fontId="28" fillId="0" borderId="47" xfId="0" applyFont="1" applyBorder="1" applyAlignment="1">
      <alignment horizontal="center" vertical="center" textRotation="255" shrinkToFit="1"/>
    </xf>
    <xf numFmtId="0" fontId="28" fillId="0" borderId="51" xfId="0" applyFont="1" applyBorder="1" applyAlignment="1" applyProtection="1">
      <alignment horizontal="center" vertical="center" shrinkToFit="1"/>
      <protection locked="0"/>
    </xf>
    <xf numFmtId="0" fontId="28" fillId="0" borderId="53" xfId="0" applyFont="1" applyBorder="1" applyAlignment="1" applyProtection="1">
      <alignment horizontal="center" vertical="center" shrinkToFit="1"/>
      <protection locked="0"/>
    </xf>
    <xf numFmtId="0" fontId="28" fillId="0" borderId="0" xfId="0" applyFont="1" applyAlignment="1">
      <alignment horizontal="center" vertical="center" shrinkToFit="1"/>
    </xf>
    <xf numFmtId="0" fontId="28" fillId="0" borderId="0" xfId="0" applyFont="1" applyBorder="1" applyAlignment="1">
      <alignment horizontal="center" shrinkToFit="1"/>
    </xf>
    <xf numFmtId="0" fontId="30" fillId="0" borderId="46" xfId="0" applyFont="1" applyBorder="1" applyAlignment="1">
      <alignment horizontal="left" vertical="center" wrapText="1" shrinkToFit="1"/>
    </xf>
    <xf numFmtId="0" fontId="31" fillId="0" borderId="45" xfId="0" applyFont="1" applyBorder="1" applyAlignment="1">
      <alignment horizontal="left" vertical="center" wrapText="1" shrinkToFit="1"/>
    </xf>
    <xf numFmtId="176" fontId="15" fillId="0" borderId="53" xfId="0" applyNumberFormat="1" applyFont="1" applyBorder="1" applyAlignment="1">
      <alignment vertical="center" shrinkToFit="1"/>
    </xf>
    <xf numFmtId="0" fontId="15" fillId="0" borderId="69" xfId="0" applyFont="1" applyBorder="1" applyAlignment="1" applyProtection="1">
      <alignment vertical="center" shrinkToFit="1"/>
      <protection locked="0"/>
    </xf>
    <xf numFmtId="0" fontId="15" fillId="0" borderId="29" xfId="0" applyFont="1" applyBorder="1" applyAlignment="1" applyProtection="1">
      <alignment vertical="center" shrinkToFit="1"/>
      <protection locked="0"/>
    </xf>
    <xf numFmtId="0" fontId="28" fillId="0" borderId="53" xfId="0" applyFont="1" applyBorder="1" applyAlignment="1" applyProtection="1">
      <alignment vertical="center" shrinkToFit="1"/>
      <protection locked="0"/>
    </xf>
    <xf numFmtId="0" fontId="28" fillId="0" borderId="48" xfId="0" applyFont="1" applyBorder="1" applyAlignment="1" applyProtection="1">
      <alignment vertical="center" shrinkToFit="1"/>
      <protection locked="0"/>
    </xf>
    <xf numFmtId="0" fontId="28" fillId="0" borderId="51" xfId="0" applyFont="1" applyBorder="1" applyAlignment="1" applyProtection="1">
      <alignment vertical="center" shrinkToFit="1"/>
      <protection locked="0"/>
    </xf>
    <xf numFmtId="0" fontId="17" fillId="0" borderId="0" xfId="0" applyFont="1" applyProtection="1">
      <alignment vertical="center"/>
    </xf>
    <xf numFmtId="0" fontId="0" fillId="0" borderId="0" xfId="0" applyAlignment="1" applyProtection="1">
      <alignment vertical="center" shrinkToFit="1"/>
    </xf>
    <xf numFmtId="0" fontId="0" fillId="0" borderId="0" xfId="0" applyProtection="1">
      <alignment vertical="center"/>
    </xf>
    <xf numFmtId="0" fontId="9" fillId="0" borderId="9" xfId="0" applyFont="1" applyBorder="1" applyAlignment="1" applyProtection="1">
      <alignment horizontal="center" vertical="center" wrapText="1"/>
      <protection locked="0"/>
    </xf>
    <xf numFmtId="56" fontId="0" fillId="0" borderId="9" xfId="0" applyNumberFormat="1" applyBorder="1" applyAlignment="1" applyProtection="1">
      <alignment horizontal="right" shrinkToFit="1"/>
      <protection locked="0"/>
    </xf>
    <xf numFmtId="182" fontId="0" fillId="0" borderId="9" xfId="0" applyNumberFormat="1" applyBorder="1" applyAlignment="1" applyProtection="1">
      <alignment shrinkToFit="1"/>
      <protection locked="0"/>
    </xf>
    <xf numFmtId="0" fontId="0" fillId="0" borderId="9" xfId="0" applyBorder="1" applyAlignment="1" applyProtection="1">
      <alignment horizontal="right" shrinkToFit="1"/>
      <protection locked="0"/>
    </xf>
    <xf numFmtId="183" fontId="0" fillId="0" borderId="9" xfId="0" applyNumberFormat="1" applyBorder="1" applyAlignment="1" applyProtection="1">
      <alignment horizontal="right" shrinkToFit="1"/>
      <protection locked="0"/>
    </xf>
    <xf numFmtId="0" fontId="0" fillId="0" borderId="0" xfId="0" applyAlignment="1" applyProtection="1">
      <alignment horizontal="right" vertical="center"/>
      <protection locked="0"/>
    </xf>
    <xf numFmtId="182" fontId="0" fillId="0" borderId="34" xfId="0" applyNumberFormat="1" applyBorder="1" applyAlignment="1" applyProtection="1">
      <alignment shrinkToFit="1"/>
      <protection locked="0"/>
    </xf>
    <xf numFmtId="178" fontId="0" fillId="7" borderId="19" xfId="0" applyNumberFormat="1" applyFill="1" applyBorder="1">
      <alignment vertical="center"/>
    </xf>
    <xf numFmtId="181" fontId="0" fillId="7" borderId="19" xfId="0" applyNumberFormat="1" applyFill="1" applyBorder="1">
      <alignment vertical="center"/>
    </xf>
    <xf numFmtId="178" fontId="0" fillId="0" borderId="86" xfId="0" applyNumberFormat="1" applyBorder="1">
      <alignment vertical="center"/>
    </xf>
    <xf numFmtId="0" fontId="0" fillId="0" borderId="87" xfId="0" applyBorder="1">
      <alignment vertical="center"/>
    </xf>
    <xf numFmtId="178" fontId="0" fillId="0" borderId="28" xfId="0" applyNumberFormat="1" applyBorder="1">
      <alignment vertical="center"/>
    </xf>
    <xf numFmtId="0" fontId="0" fillId="0" borderId="88" xfId="0" applyBorder="1">
      <alignment vertical="center"/>
    </xf>
    <xf numFmtId="0" fontId="0" fillId="0" borderId="28" xfId="0" applyBorder="1">
      <alignment vertical="center"/>
    </xf>
    <xf numFmtId="178" fontId="0" fillId="0" borderId="88" xfId="0" applyNumberFormat="1" applyBorder="1">
      <alignment vertical="center"/>
    </xf>
    <xf numFmtId="0" fontId="0" fillId="0" borderId="89" xfId="0" applyBorder="1">
      <alignment vertical="center"/>
    </xf>
    <xf numFmtId="178" fontId="0" fillId="0" borderId="90" xfId="0" applyNumberFormat="1" applyBorder="1">
      <alignment vertical="center"/>
    </xf>
    <xf numFmtId="178" fontId="0" fillId="7" borderId="19" xfId="0" applyNumberFormat="1" applyFill="1" applyBorder="1" applyProtection="1">
      <alignment vertical="center"/>
      <protection locked="0"/>
    </xf>
    <xf numFmtId="0" fontId="0" fillId="7" borderId="19" xfId="0" applyFill="1" applyBorder="1" applyProtection="1">
      <alignment vertical="center"/>
      <protection locked="0"/>
    </xf>
    <xf numFmtId="0" fontId="32" fillId="0" borderId="0" xfId="0" applyFont="1">
      <alignment vertical="center"/>
    </xf>
    <xf numFmtId="0" fontId="33" fillId="0" borderId="0" xfId="0" applyFont="1">
      <alignment vertical="center"/>
    </xf>
    <xf numFmtId="0" fontId="32" fillId="3" borderId="0" xfId="0" applyFont="1" applyFill="1">
      <alignment vertical="center"/>
    </xf>
    <xf numFmtId="0" fontId="32" fillId="5" borderId="0" xfId="0" applyFont="1" applyFill="1">
      <alignment vertical="center"/>
    </xf>
    <xf numFmtId="176" fontId="32" fillId="3" borderId="0" xfId="0" applyNumberFormat="1" applyFont="1" applyFill="1">
      <alignment vertical="center"/>
    </xf>
    <xf numFmtId="178" fontId="32" fillId="0" borderId="0" xfId="0" applyNumberFormat="1" applyFont="1">
      <alignment vertical="center"/>
    </xf>
    <xf numFmtId="0" fontId="33" fillId="0" borderId="0" xfId="0" applyFont="1" applyAlignment="1">
      <alignment horizontal="right"/>
    </xf>
    <xf numFmtId="0" fontId="33" fillId="0" borderId="0" xfId="0" applyFont="1" applyAlignment="1">
      <alignment horizontal="right" vertical="center" textRotation="255"/>
    </xf>
    <xf numFmtId="0" fontId="34" fillId="0" borderId="0" xfId="0" applyFont="1" applyAlignment="1">
      <alignment vertical="center" shrinkToFit="1"/>
    </xf>
    <xf numFmtId="0" fontId="34" fillId="0" borderId="46" xfId="0" applyFont="1" applyBorder="1" applyAlignment="1">
      <alignment vertical="center" shrinkToFit="1"/>
    </xf>
    <xf numFmtId="0" fontId="34" fillId="0" borderId="44" xfId="0" applyFont="1" applyBorder="1" applyAlignment="1">
      <alignment vertical="center" shrinkToFit="1"/>
    </xf>
    <xf numFmtId="0" fontId="37" fillId="0" borderId="0" xfId="0" applyFont="1" applyAlignment="1">
      <alignment horizontal="distributed" shrinkToFit="1"/>
    </xf>
    <xf numFmtId="179" fontId="32" fillId="0" borderId="40" xfId="0" applyNumberFormat="1" applyFont="1" applyBorder="1" applyAlignment="1">
      <alignment vertical="center" shrinkToFit="1"/>
    </xf>
    <xf numFmtId="179" fontId="39" fillId="2" borderId="39" xfId="0" applyNumberFormat="1" applyFont="1" applyFill="1" applyBorder="1" applyAlignment="1">
      <alignment vertical="center" shrinkToFit="1"/>
    </xf>
    <xf numFmtId="179" fontId="40" fillId="2" borderId="39" xfId="0" applyNumberFormat="1" applyFont="1" applyFill="1" applyBorder="1" applyAlignment="1">
      <alignment vertical="center" shrinkToFit="1"/>
    </xf>
    <xf numFmtId="179" fontId="40" fillId="0" borderId="39" xfId="0" applyNumberFormat="1" applyFont="1" applyBorder="1" applyAlignment="1">
      <alignment vertical="center" shrinkToFit="1"/>
    </xf>
    <xf numFmtId="179" fontId="32" fillId="0" borderId="39" xfId="0" applyNumberFormat="1" applyFont="1" applyBorder="1" applyAlignment="1">
      <alignment vertical="center" shrinkToFit="1"/>
    </xf>
    <xf numFmtId="179" fontId="32" fillId="0" borderId="0" xfId="0" applyNumberFormat="1" applyFont="1" applyAlignment="1">
      <alignment vertical="center" shrinkToFit="1"/>
    </xf>
    <xf numFmtId="179" fontId="41" fillId="7" borderId="7" xfId="0" applyNumberFormat="1" applyFont="1" applyFill="1" applyBorder="1" applyAlignment="1">
      <alignment vertical="center" shrinkToFit="1"/>
    </xf>
    <xf numFmtId="14" fontId="41" fillId="7" borderId="32" xfId="0" applyNumberFormat="1" applyFont="1" applyFill="1" applyBorder="1" applyAlignment="1">
      <alignment vertical="center" shrinkToFit="1"/>
    </xf>
    <xf numFmtId="179" fontId="38" fillId="11" borderId="0" xfId="0" applyNumberFormat="1" applyFont="1" applyFill="1" applyAlignment="1">
      <alignment vertical="center" shrinkToFit="1"/>
    </xf>
    <xf numFmtId="179" fontId="3" fillId="11" borderId="0" xfId="0" applyNumberFormat="1" applyFont="1" applyFill="1" applyAlignment="1">
      <alignment vertical="center" shrinkToFit="1"/>
    </xf>
    <xf numFmtId="0" fontId="15" fillId="11" borderId="29" xfId="0" applyFont="1" applyFill="1" applyBorder="1" applyAlignment="1" applyProtection="1">
      <alignment vertical="center" shrinkToFit="1"/>
      <protection locked="0"/>
    </xf>
    <xf numFmtId="0" fontId="15" fillId="0" borderId="92" xfId="0" applyFont="1" applyBorder="1" applyAlignment="1" applyProtection="1">
      <alignment vertical="center" shrinkToFit="1"/>
      <protection locked="0"/>
    </xf>
    <xf numFmtId="176" fontId="18" fillId="0" borderId="56" xfId="0" applyNumberFormat="1" applyFont="1" applyBorder="1" applyAlignment="1">
      <alignment vertical="center" shrinkToFit="1"/>
    </xf>
    <xf numFmtId="0" fontId="28" fillId="0" borderId="56" xfId="0" applyFont="1" applyBorder="1" applyAlignment="1" applyProtection="1">
      <alignment vertical="center" shrinkToFit="1"/>
      <protection locked="0"/>
    </xf>
    <xf numFmtId="0" fontId="0" fillId="0" borderId="0" xfId="0" applyAlignment="1">
      <alignment horizontal="left" vertical="center" wrapText="1"/>
    </xf>
    <xf numFmtId="176" fontId="36" fillId="14" borderId="57" xfId="0" applyNumberFormat="1" applyFont="1" applyFill="1" applyBorder="1" applyAlignment="1" applyProtection="1">
      <alignment horizontal="center" vertical="center" shrinkToFit="1"/>
      <protection locked="0"/>
    </xf>
    <xf numFmtId="0" fontId="36" fillId="14" borderId="55" xfId="0" applyFont="1" applyFill="1" applyBorder="1" applyAlignment="1" applyProtection="1">
      <alignment horizontal="center" vertical="center" shrinkToFit="1"/>
      <protection locked="0"/>
    </xf>
    <xf numFmtId="0" fontId="36" fillId="14" borderId="48" xfId="0" applyFont="1" applyFill="1" applyBorder="1" applyAlignment="1" applyProtection="1">
      <alignment horizontal="center" vertical="center" shrinkToFit="1"/>
      <protection locked="0"/>
    </xf>
    <xf numFmtId="0" fontId="36" fillId="14" borderId="56" xfId="0" applyFont="1" applyFill="1" applyBorder="1" applyAlignment="1" applyProtection="1">
      <alignment horizontal="center" vertical="center" shrinkToFit="1"/>
      <protection locked="0"/>
    </xf>
    <xf numFmtId="176" fontId="36" fillId="0" borderId="57" xfId="0" applyNumberFormat="1" applyFont="1" applyBorder="1" applyAlignment="1" applyProtection="1">
      <alignment horizontal="center" vertical="center" shrinkToFit="1"/>
      <protection locked="0"/>
    </xf>
    <xf numFmtId="0" fontId="36" fillId="0" borderId="55" xfId="0" applyFont="1" applyBorder="1" applyAlignment="1" applyProtection="1">
      <alignment horizontal="center" vertical="center" shrinkToFit="1"/>
      <protection locked="0"/>
    </xf>
    <xf numFmtId="0" fontId="36" fillId="0" borderId="56" xfId="0" applyFont="1" applyBorder="1" applyAlignment="1" applyProtection="1">
      <alignment horizontal="center" vertical="center" shrinkToFit="1"/>
      <protection locked="0"/>
    </xf>
    <xf numFmtId="0" fontId="36" fillId="0" borderId="48" xfId="0" applyFont="1" applyBorder="1" applyAlignment="1" applyProtection="1">
      <alignment horizontal="center" vertical="center" shrinkToFit="1"/>
      <protection locked="0"/>
    </xf>
    <xf numFmtId="176" fontId="36" fillId="14" borderId="55" xfId="0" applyNumberFormat="1" applyFont="1" applyFill="1" applyBorder="1" applyAlignment="1" applyProtection="1">
      <alignment horizontal="center" vertical="center" shrinkToFit="1"/>
      <protection locked="0"/>
    </xf>
    <xf numFmtId="176" fontId="34" fillId="0" borderId="57" xfId="0" applyNumberFormat="1" applyFont="1" applyBorder="1" applyAlignment="1" applyProtection="1">
      <alignment horizontal="center" vertical="center" shrinkToFit="1"/>
      <protection locked="0"/>
    </xf>
    <xf numFmtId="0" fontId="34" fillId="0" borderId="55" xfId="0" applyFont="1" applyBorder="1" applyAlignment="1" applyProtection="1">
      <alignment horizontal="center" vertical="center" shrinkToFit="1"/>
      <protection locked="0"/>
    </xf>
    <xf numFmtId="0" fontId="34" fillId="0" borderId="56" xfId="0" applyFont="1" applyBorder="1" applyAlignment="1" applyProtection="1">
      <alignment horizontal="center" vertical="center" shrinkToFit="1"/>
      <protection locked="0"/>
    </xf>
    <xf numFmtId="0" fontId="34" fillId="0" borderId="48" xfId="0" applyFont="1" applyBorder="1" applyAlignment="1" applyProtection="1">
      <alignment horizontal="center" vertical="center" shrinkToFit="1"/>
      <protection locked="0"/>
    </xf>
    <xf numFmtId="176" fontId="36" fillId="0" borderId="55" xfId="0" applyNumberFormat="1" applyFont="1" applyBorder="1" applyAlignment="1" applyProtection="1">
      <alignment horizontal="center" vertical="center" shrinkToFit="1"/>
      <protection locked="0"/>
    </xf>
    <xf numFmtId="0" fontId="30" fillId="0" borderId="57" xfId="0" applyFont="1" applyBorder="1" applyAlignment="1" applyProtection="1">
      <alignment horizontal="left" vertical="center" wrapText="1"/>
      <protection locked="0"/>
    </xf>
    <xf numFmtId="0" fontId="30" fillId="0" borderId="55" xfId="0" applyFont="1" applyBorder="1" applyAlignment="1" applyProtection="1">
      <alignment horizontal="left" vertical="center" wrapText="1"/>
      <protection locked="0"/>
    </xf>
    <xf numFmtId="0" fontId="30" fillId="0" borderId="56" xfId="0" applyFont="1" applyBorder="1" applyAlignment="1" applyProtection="1">
      <alignment horizontal="left" vertical="center" wrapText="1"/>
      <protection locked="0"/>
    </xf>
    <xf numFmtId="176" fontId="34" fillId="0" borderId="55" xfId="0" applyNumberFormat="1" applyFont="1" applyBorder="1" applyAlignment="1" applyProtection="1">
      <alignment horizontal="center" vertical="center" shrinkToFit="1"/>
      <protection locked="0"/>
    </xf>
    <xf numFmtId="179" fontId="40" fillId="0" borderId="39" xfId="0" applyNumberFormat="1" applyFont="1" applyBorder="1" applyAlignment="1">
      <alignment horizontal="center" vertical="center" shrinkToFit="1"/>
    </xf>
    <xf numFmtId="187" fontId="15" fillId="0" borderId="81" xfId="0" applyNumberFormat="1" applyFont="1" applyBorder="1" applyAlignment="1">
      <alignment horizontal="center" vertical="center" shrinkToFit="1"/>
    </xf>
    <xf numFmtId="187" fontId="15" fillId="0" borderId="82" xfId="0" applyNumberFormat="1" applyFont="1" applyBorder="1" applyAlignment="1">
      <alignment horizontal="center" vertical="center" shrinkToFit="1"/>
    </xf>
    <xf numFmtId="0" fontId="15" fillId="0" borderId="53" xfId="0" applyFont="1" applyBorder="1" applyAlignment="1">
      <alignment horizontal="center" vertical="center" shrinkToFit="1"/>
    </xf>
    <xf numFmtId="0" fontId="30" fillId="0" borderId="80" xfId="0" applyFont="1" applyBorder="1" applyAlignment="1" applyProtection="1">
      <alignment horizontal="left" vertical="center" wrapText="1" shrinkToFit="1"/>
      <protection locked="0"/>
    </xf>
    <xf numFmtId="0" fontId="30" fillId="0" borderId="78" xfId="0" applyFont="1" applyBorder="1" applyAlignment="1" applyProtection="1">
      <alignment horizontal="left" vertical="center" wrapText="1" shrinkToFit="1"/>
      <protection locked="0"/>
    </xf>
    <xf numFmtId="0" fontId="30" fillId="0" borderId="79" xfId="0" applyFont="1" applyBorder="1" applyAlignment="1" applyProtection="1">
      <alignment horizontal="left" vertical="center" wrapText="1" shrinkToFit="1"/>
      <protection locked="0"/>
    </xf>
    <xf numFmtId="0" fontId="15" fillId="0" borderId="66" xfId="0" applyFont="1" applyBorder="1" applyAlignment="1">
      <alignment horizontal="center" vertical="center" shrinkToFit="1"/>
    </xf>
    <xf numFmtId="0" fontId="15" fillId="0" borderId="67" xfId="0" applyFont="1" applyBorder="1" applyAlignment="1">
      <alignment horizontal="center" vertical="center" shrinkToFit="1"/>
    </xf>
    <xf numFmtId="0" fontId="15" fillId="0" borderId="68" xfId="0" applyFont="1" applyBorder="1" applyAlignment="1">
      <alignment horizontal="center" vertical="center" shrinkToFit="1"/>
    </xf>
    <xf numFmtId="0" fontId="30" fillId="0" borderId="57" xfId="0" applyFont="1" applyBorder="1" applyAlignment="1" applyProtection="1">
      <alignment horizontal="left" vertical="center" wrapText="1" shrinkToFit="1"/>
      <protection locked="0"/>
    </xf>
    <xf numFmtId="0" fontId="30" fillId="0" borderId="55" xfId="0" applyFont="1" applyBorder="1" applyAlignment="1" applyProtection="1">
      <alignment horizontal="left" vertical="center" wrapText="1" shrinkToFit="1"/>
      <protection locked="0"/>
    </xf>
    <xf numFmtId="0" fontId="30" fillId="0" borderId="56" xfId="0" applyFont="1" applyBorder="1" applyAlignment="1" applyProtection="1">
      <alignment horizontal="left" vertical="center" wrapText="1" shrinkToFit="1"/>
      <protection locked="0"/>
    </xf>
    <xf numFmtId="179" fontId="27" fillId="10" borderId="12" xfId="0" applyNumberFormat="1" applyFont="1" applyFill="1" applyBorder="1" applyAlignment="1">
      <alignment horizontal="center" vertical="center" textRotation="255" shrinkToFit="1"/>
    </xf>
    <xf numFmtId="179" fontId="27" fillId="10" borderId="70" xfId="0" applyNumberFormat="1" applyFont="1" applyFill="1" applyBorder="1" applyAlignment="1">
      <alignment horizontal="center" vertical="center" textRotation="255" shrinkToFit="1"/>
    </xf>
    <xf numFmtId="0" fontId="15" fillId="9" borderId="62" xfId="0" applyFont="1" applyFill="1" applyBorder="1" applyAlignment="1">
      <alignment horizontal="center" vertical="center" shrinkToFit="1"/>
    </xf>
    <xf numFmtId="0" fontId="15" fillId="9" borderId="63" xfId="0" applyFont="1" applyFill="1" applyBorder="1" applyAlignment="1">
      <alignment horizontal="center" vertical="center" shrinkToFit="1"/>
    </xf>
    <xf numFmtId="187" fontId="15" fillId="0" borderId="57" xfId="0" applyNumberFormat="1" applyFont="1" applyBorder="1" applyAlignment="1">
      <alignment horizontal="center" vertical="center" shrinkToFit="1"/>
    </xf>
    <xf numFmtId="187" fontId="15" fillId="0" borderId="56" xfId="0" applyNumberFormat="1" applyFont="1" applyBorder="1" applyAlignment="1">
      <alignment horizontal="center" vertical="center" shrinkToFit="1"/>
    </xf>
    <xf numFmtId="0" fontId="15" fillId="9" borderId="52" xfId="0" applyFont="1" applyFill="1" applyBorder="1" applyAlignment="1">
      <alignment horizontal="center" vertical="center" shrinkToFit="1"/>
    </xf>
    <xf numFmtId="187" fontId="15" fillId="0" borderId="53" xfId="0" applyNumberFormat="1" applyFont="1" applyBorder="1" applyAlignment="1">
      <alignment horizontal="center" vertical="center" shrinkToFit="1"/>
    </xf>
    <xf numFmtId="185" fontId="18" fillId="0" borderId="64" xfId="0" applyNumberFormat="1" applyFont="1" applyBorder="1" applyAlignment="1">
      <alignment horizontal="center" vertical="center" shrinkToFit="1"/>
    </xf>
    <xf numFmtId="185" fontId="18" fillId="0" borderId="12" xfId="0" applyNumberFormat="1" applyFont="1" applyBorder="1" applyAlignment="1">
      <alignment horizontal="center" vertical="center" shrinkToFit="1"/>
    </xf>
    <xf numFmtId="0" fontId="15" fillId="9" borderId="65" xfId="0" applyFont="1" applyFill="1" applyBorder="1" applyAlignment="1">
      <alignment horizontal="center" vertical="center" shrinkToFit="1"/>
    </xf>
    <xf numFmtId="0" fontId="27" fillId="12" borderId="12" xfId="0" applyFont="1" applyFill="1" applyBorder="1" applyAlignment="1">
      <alignment horizontal="center" vertical="center" textRotation="255" shrinkToFit="1"/>
    </xf>
    <xf numFmtId="0" fontId="15" fillId="0" borderId="58" xfId="0" applyFont="1" applyBorder="1" applyAlignment="1" applyProtection="1">
      <alignment horizontal="center" vertical="center" shrinkToFit="1"/>
      <protection locked="0"/>
    </xf>
    <xf numFmtId="0" fontId="15" fillId="0" borderId="69" xfId="0" applyFont="1" applyBorder="1" applyAlignment="1" applyProtection="1">
      <alignment horizontal="center" vertical="center" shrinkToFit="1"/>
      <protection locked="0"/>
    </xf>
    <xf numFmtId="0" fontId="15" fillId="0" borderId="59" xfId="0" applyFont="1" applyBorder="1" applyAlignment="1" applyProtection="1">
      <alignment horizontal="center" vertical="center" shrinkToFit="1"/>
      <protection locked="0"/>
    </xf>
    <xf numFmtId="0" fontId="15" fillId="0" borderId="29" xfId="0" applyFont="1" applyBorder="1" applyAlignment="1" applyProtection="1">
      <alignment horizontal="center" vertical="center" shrinkToFit="1"/>
      <protection locked="0"/>
    </xf>
    <xf numFmtId="0" fontId="0" fillId="0" borderId="30" xfId="0" applyFont="1" applyBorder="1" applyAlignment="1">
      <alignment horizontal="center" shrinkToFit="1"/>
    </xf>
    <xf numFmtId="0" fontId="1" fillId="0" borderId="30" xfId="0" applyFont="1" applyBorder="1" applyAlignment="1">
      <alignment horizontal="center"/>
    </xf>
    <xf numFmtId="186" fontId="15" fillId="0" borderId="53" xfId="0" applyNumberFormat="1" applyFont="1" applyBorder="1" applyAlignment="1">
      <alignment horizontal="center" vertical="center" shrinkToFit="1"/>
    </xf>
    <xf numFmtId="185" fontId="18" fillId="0" borderId="72" xfId="0" applyNumberFormat="1" applyFont="1" applyBorder="1" applyAlignment="1">
      <alignment horizontal="center" vertical="center" shrinkToFit="1"/>
    </xf>
    <xf numFmtId="176" fontId="30" fillId="0" borderId="54" xfId="0" applyNumberFormat="1" applyFont="1" applyBorder="1" applyAlignment="1" applyProtection="1">
      <alignment horizontal="left" vertical="center" wrapText="1" shrinkToFit="1"/>
      <protection locked="0"/>
    </xf>
    <xf numFmtId="0" fontId="15" fillId="0" borderId="80" xfId="0" applyFont="1" applyBorder="1" applyAlignment="1" applyProtection="1">
      <alignment horizontal="left" vertical="center" wrapText="1" shrinkToFit="1"/>
      <protection locked="0"/>
    </xf>
    <xf numFmtId="0" fontId="15" fillId="0" borderId="78" xfId="0" applyFont="1" applyBorder="1" applyAlignment="1" applyProtection="1">
      <alignment horizontal="left" vertical="center" wrapText="1" shrinkToFit="1"/>
      <protection locked="0"/>
    </xf>
    <xf numFmtId="0" fontId="15" fillId="0" borderId="79" xfId="0" applyFont="1" applyBorder="1" applyAlignment="1" applyProtection="1">
      <alignment horizontal="left" vertical="center" wrapText="1" shrinkToFit="1"/>
      <protection locked="0"/>
    </xf>
    <xf numFmtId="186" fontId="15" fillId="0" borderId="57" xfId="0" applyNumberFormat="1" applyFont="1" applyBorder="1" applyAlignment="1">
      <alignment horizontal="center" vertical="center" shrinkToFit="1"/>
    </xf>
    <xf numFmtId="186" fontId="15" fillId="0" borderId="56" xfId="0" applyNumberFormat="1" applyFont="1" applyBorder="1" applyAlignment="1">
      <alignment horizontal="center" vertical="center" shrinkToFit="1"/>
    </xf>
    <xf numFmtId="0" fontId="30" fillId="0" borderId="58" xfId="0" applyFont="1" applyBorder="1" applyAlignment="1" applyProtection="1">
      <alignment horizontal="left" vertical="center" wrapText="1" shrinkToFit="1"/>
      <protection locked="0"/>
    </xf>
    <xf numFmtId="0" fontId="30" fillId="0" borderId="59" xfId="0" applyFont="1" applyBorder="1" applyAlignment="1" applyProtection="1">
      <alignment horizontal="left" vertical="center" wrapText="1" shrinkToFit="1"/>
      <protection locked="0"/>
    </xf>
    <xf numFmtId="0" fontId="30" fillId="0" borderId="74" xfId="0" applyFont="1" applyBorder="1" applyAlignment="1" applyProtection="1">
      <alignment horizontal="left" vertical="center" wrapText="1" shrinkToFit="1"/>
      <protection locked="0"/>
    </xf>
    <xf numFmtId="0" fontId="30" fillId="0" borderId="48" xfId="0" applyFont="1" applyBorder="1" applyAlignment="1" applyProtection="1">
      <alignment horizontal="left" vertical="center" wrapText="1" shrinkToFit="1"/>
      <protection locked="0"/>
    </xf>
    <xf numFmtId="0" fontId="15" fillId="0" borderId="57" xfId="0" applyFont="1" applyBorder="1" applyAlignment="1" applyProtection="1">
      <alignment horizontal="left" vertical="center" wrapText="1" shrinkToFit="1"/>
      <protection locked="0"/>
    </xf>
    <xf numFmtId="0" fontId="15" fillId="0" borderId="55" xfId="0" applyFont="1" applyBorder="1" applyAlignment="1" applyProtection="1">
      <alignment horizontal="left" vertical="center" wrapText="1" shrinkToFit="1"/>
      <protection locked="0"/>
    </xf>
    <xf numFmtId="0" fontId="15" fillId="0" borderId="56" xfId="0" applyFont="1" applyBorder="1" applyAlignment="1" applyProtection="1">
      <alignment horizontal="left" vertical="center" wrapText="1" shrinkToFit="1"/>
      <protection locked="0"/>
    </xf>
    <xf numFmtId="0" fontId="30" fillId="0" borderId="48" xfId="0" applyFont="1" applyBorder="1" applyAlignment="1" applyProtection="1">
      <alignment horizontal="left" vertical="center" wrapText="1"/>
      <protection locked="0"/>
    </xf>
    <xf numFmtId="0" fontId="16" fillId="0" borderId="57" xfId="0" applyFont="1" applyBorder="1" applyAlignment="1" applyProtection="1">
      <alignment horizontal="left" vertical="center" wrapText="1"/>
      <protection locked="0"/>
    </xf>
    <xf numFmtId="0" fontId="15" fillId="0" borderId="55" xfId="0" applyFont="1" applyBorder="1" applyAlignment="1" applyProtection="1">
      <alignment horizontal="left" vertical="center" wrapText="1"/>
      <protection locked="0"/>
    </xf>
    <xf numFmtId="0" fontId="15" fillId="0" borderId="56" xfId="0" applyFont="1" applyBorder="1" applyAlignment="1" applyProtection="1">
      <alignment horizontal="left" vertical="center" wrapText="1"/>
      <protection locked="0"/>
    </xf>
    <xf numFmtId="176" fontId="36" fillId="13" borderId="84" xfId="0" applyNumberFormat="1" applyFont="1" applyFill="1" applyBorder="1" applyAlignment="1" applyProtection="1">
      <alignment horizontal="center" vertical="center" shrinkToFit="1"/>
      <protection locked="0"/>
    </xf>
    <xf numFmtId="0" fontId="36" fillId="13" borderId="84" xfId="0" applyFont="1" applyFill="1" applyBorder="1" applyAlignment="1" applyProtection="1">
      <alignment horizontal="center" vertical="center" shrinkToFit="1"/>
      <protection locked="0"/>
    </xf>
    <xf numFmtId="0" fontId="2" fillId="0" borderId="30" xfId="0" applyFont="1" applyBorder="1" applyAlignment="1">
      <alignment horizontal="distributed" vertical="center"/>
    </xf>
    <xf numFmtId="177" fontId="20" fillId="0" borderId="30" xfId="0" applyNumberFormat="1" applyFont="1" applyBorder="1" applyAlignment="1">
      <alignment horizontal="distributed" vertical="center" justifyLastLine="1"/>
    </xf>
    <xf numFmtId="184" fontId="13" fillId="0" borderId="30" xfId="0" applyNumberFormat="1" applyFont="1" applyBorder="1" applyAlignment="1">
      <alignment horizontal="center" vertical="center"/>
    </xf>
    <xf numFmtId="0" fontId="1" fillId="0" borderId="30" xfId="0" applyFont="1" applyBorder="1" applyAlignment="1">
      <alignment horizontal="center" shrinkToFit="1"/>
    </xf>
    <xf numFmtId="176" fontId="36" fillId="13" borderId="83" xfId="0" applyNumberFormat="1" applyFont="1" applyFill="1" applyBorder="1" applyAlignment="1" applyProtection="1">
      <alignment horizontal="center" vertical="center" shrinkToFit="1"/>
      <protection locked="0"/>
    </xf>
    <xf numFmtId="176" fontId="30" fillId="0" borderId="57" xfId="0" applyNumberFormat="1" applyFont="1" applyBorder="1" applyAlignment="1" applyProtection="1">
      <alignment horizontal="left" vertical="center" wrapText="1" shrinkToFit="1"/>
      <protection locked="0"/>
    </xf>
    <xf numFmtId="0" fontId="36" fillId="13" borderId="85" xfId="0" applyFont="1" applyFill="1" applyBorder="1" applyAlignment="1" applyProtection="1">
      <alignment horizontal="center" vertical="center" shrinkToFit="1"/>
      <protection locked="0"/>
    </xf>
    <xf numFmtId="0" fontId="18" fillId="0" borderId="54" xfId="0" applyFont="1" applyBorder="1" applyAlignment="1" applyProtection="1">
      <alignment horizontal="center" vertical="center" shrinkToFit="1"/>
    </xf>
    <xf numFmtId="0" fontId="18" fillId="0" borderId="55" xfId="0" applyFont="1" applyBorder="1" applyAlignment="1" applyProtection="1">
      <alignment horizontal="center" vertical="center" shrinkToFit="1"/>
    </xf>
    <xf numFmtId="0" fontId="18" fillId="0" borderId="56" xfId="0" applyFont="1" applyBorder="1" applyAlignment="1" applyProtection="1">
      <alignment horizontal="center" vertical="center" shrinkToFit="1"/>
    </xf>
    <xf numFmtId="0" fontId="18" fillId="0" borderId="57" xfId="0" applyFont="1" applyBorder="1" applyAlignment="1" applyProtection="1">
      <alignment horizontal="center" vertical="center" shrinkToFit="1"/>
    </xf>
    <xf numFmtId="0" fontId="15" fillId="0" borderId="61" xfId="0" applyFont="1" applyBorder="1" applyAlignment="1" applyProtection="1">
      <alignment horizontal="center" vertical="center" shrinkToFit="1"/>
      <protection locked="0"/>
    </xf>
    <xf numFmtId="0" fontId="15" fillId="0" borderId="60" xfId="0" applyFont="1" applyBorder="1" applyAlignment="1" applyProtection="1">
      <alignment horizontal="center" vertical="center" shrinkToFit="1"/>
      <protection locked="0"/>
    </xf>
    <xf numFmtId="0" fontId="18" fillId="0" borderId="48" xfId="0" applyFont="1" applyBorder="1" applyAlignment="1" applyProtection="1">
      <alignment horizontal="center" vertical="center" shrinkToFit="1"/>
    </xf>
    <xf numFmtId="0" fontId="0" fillId="0" borderId="0" xfId="0" quotePrefix="1" applyAlignment="1" applyProtection="1">
      <alignment horizontal="center" vertical="center"/>
      <protection locked="0"/>
    </xf>
    <xf numFmtId="0" fontId="0" fillId="0" borderId="0" xfId="0" applyAlignment="1" applyProtection="1">
      <alignment horizontal="center" vertical="center"/>
      <protection locked="0"/>
    </xf>
    <xf numFmtId="0" fontId="5" fillId="0" borderId="0" xfId="1" applyAlignment="1" applyProtection="1">
      <alignment vertical="center"/>
    </xf>
    <xf numFmtId="0" fontId="0" fillId="0" borderId="0" xfId="0">
      <alignment vertical="center"/>
    </xf>
    <xf numFmtId="0" fontId="0" fillId="0" borderId="0" xfId="0" applyAlignment="1">
      <alignment horizontal="center" vertical="center" wrapText="1"/>
    </xf>
    <xf numFmtId="0" fontId="0" fillId="0" borderId="33" xfId="0" applyBorder="1" applyAlignment="1">
      <alignment horizontal="center"/>
    </xf>
    <xf numFmtId="0" fontId="0" fillId="0" borderId="33" xfId="0" applyBorder="1">
      <alignment vertical="center"/>
    </xf>
    <xf numFmtId="0" fontId="9" fillId="0" borderId="34" xfId="0" applyFont="1" applyBorder="1" applyAlignment="1">
      <alignment horizontal="center" vertical="center" shrinkToFit="1"/>
    </xf>
    <xf numFmtId="0" fontId="9" fillId="0" borderId="35" xfId="0" applyFont="1" applyBorder="1" applyAlignment="1">
      <alignment horizontal="center" vertical="center" shrinkToFit="1"/>
    </xf>
    <xf numFmtId="0" fontId="8" fillId="3" borderId="36" xfId="0" applyFont="1" applyFill="1" applyBorder="1" applyAlignment="1">
      <alignment horizontal="distributed" vertical="center" justifyLastLine="1"/>
    </xf>
    <xf numFmtId="0" fontId="8" fillId="3" borderId="37" xfId="0" applyFont="1" applyFill="1" applyBorder="1" applyAlignment="1">
      <alignment horizontal="distributed" vertical="center" justifyLastLine="1"/>
    </xf>
    <xf numFmtId="0" fontId="8" fillId="3" borderId="38" xfId="0" applyFont="1" applyFill="1" applyBorder="1" applyAlignment="1">
      <alignment horizontal="distributed" vertical="center" justifyLastLine="1"/>
    </xf>
    <xf numFmtId="0" fontId="32" fillId="0" borderId="91" xfId="0" applyFont="1" applyBorder="1" applyAlignment="1">
      <alignment horizontal="center" vertical="top" textRotation="255" wrapText="1"/>
    </xf>
    <xf numFmtId="0" fontId="32" fillId="0" borderId="0" xfId="0" applyFont="1" applyAlignment="1">
      <alignment horizontal="center" vertical="top" textRotation="255" wrapText="1"/>
    </xf>
    <xf numFmtId="178" fontId="0" fillId="7" borderId="14" xfId="0" applyNumberFormat="1" applyFill="1" applyBorder="1">
      <alignment vertical="center"/>
    </xf>
    <xf numFmtId="0" fontId="0" fillId="0" borderId="93" xfId="0" applyBorder="1" applyAlignment="1">
      <alignment vertical="center" wrapText="1"/>
    </xf>
    <xf numFmtId="0" fontId="7" fillId="8" borderId="19" xfId="0" applyNumberFormat="1" applyFont="1" applyFill="1" applyBorder="1" applyProtection="1">
      <alignment vertical="center"/>
      <protection locked="0"/>
    </xf>
    <xf numFmtId="178" fontId="8" fillId="0" borderId="19" xfId="0" applyNumberFormat="1" applyFont="1" applyBorder="1">
      <alignment vertical="center"/>
    </xf>
    <xf numFmtId="0" fontId="8" fillId="8" borderId="19" xfId="0" applyNumberFormat="1" applyFont="1" applyFill="1" applyBorder="1" applyProtection="1">
      <alignment vertical="center"/>
      <protection locked="0"/>
    </xf>
    <xf numFmtId="0" fontId="8" fillId="8" borderId="19" xfId="0" applyFont="1" applyFill="1" applyBorder="1" applyProtection="1">
      <alignment vertical="center"/>
      <protection locked="0"/>
    </xf>
    <xf numFmtId="0" fontId="8" fillId="0" borderId="19" xfId="0" applyFont="1" applyBorder="1" applyAlignment="1">
      <alignment horizontal="right" vertical="center"/>
    </xf>
  </cellXfs>
  <cellStyles count="2">
    <cellStyle name="ハイパーリンク" xfId="1" builtinId="8"/>
    <cellStyle name="標準" xfId="0" builtinId="0"/>
  </cellStyles>
  <dxfs count="13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right style="thin">
          <color rgb="FFFF0000"/>
        </right>
        <vertical/>
        <horizontal/>
      </border>
    </dxf>
    <dxf>
      <border>
        <bottom style="thin">
          <color rgb="FFFF0000"/>
        </bottom>
        <vertical/>
        <horizontal/>
      </border>
    </dxf>
    <dxf>
      <border>
        <right style="thin">
          <color rgb="FFFF0000"/>
        </right>
        <vertical/>
        <horizontal/>
      </border>
    </dxf>
    <dxf>
      <border>
        <bottom style="thin">
          <color rgb="FFFF0000"/>
        </bottom>
        <vertical/>
        <horizontal/>
      </border>
    </dxf>
    <dxf>
      <border>
        <right style="thin">
          <color rgb="FFFF0000"/>
        </right>
        <vertical/>
        <horizontal/>
      </border>
    </dxf>
    <dxf>
      <border>
        <bottom style="thin">
          <color rgb="FFFF0000"/>
        </bottom>
        <vertical/>
        <horizontal/>
      </border>
    </dxf>
    <dxf>
      <border>
        <right style="thin">
          <color rgb="FFFF0000"/>
        </right>
        <vertical/>
        <horizontal/>
      </border>
    </dxf>
    <dxf>
      <border>
        <bottom style="thin">
          <color rgb="FFFF0000"/>
        </bottom>
        <vertical/>
        <horizontal/>
      </border>
    </dxf>
    <dxf>
      <border>
        <right style="thin">
          <color rgb="FFFF0000"/>
        </right>
        <vertical/>
        <horizontal/>
      </border>
    </dxf>
    <dxf>
      <border>
        <right style="thin">
          <color rgb="FFFF0000"/>
        </right>
        <vertical/>
        <horizontal/>
      </border>
    </dxf>
    <dxf>
      <border>
        <bottom style="thin">
          <color rgb="FFFF0000"/>
        </bottom>
        <vertical/>
        <horizontal/>
      </border>
    </dxf>
    <dxf>
      <border>
        <bottom style="thin">
          <color rgb="FFFF0000"/>
        </bottom>
        <vertical/>
        <horizontal/>
      </border>
    </dxf>
    <dxf>
      <border>
        <right style="thin">
          <color rgb="FFFF0000"/>
        </right>
        <vertical/>
        <horizontal/>
      </border>
    </dxf>
    <dxf>
      <border>
        <bottom style="thin">
          <color rgb="FFFF0000"/>
        </bottom>
        <vertical/>
        <horizontal/>
      </border>
    </dxf>
    <dxf>
      <border>
        <right style="thin">
          <color rgb="FFFF0000"/>
        </right>
        <vertical/>
        <horizontal/>
      </border>
    </dxf>
    <dxf>
      <border>
        <left style="thin">
          <color rgb="FFFF0000"/>
        </left>
        <vertical/>
        <horizontal/>
      </border>
    </dxf>
    <dxf>
      <fill>
        <patternFill>
          <bgColor theme="9" tint="-0.24994659260841701"/>
        </patternFill>
      </fill>
    </dxf>
    <dxf>
      <fill>
        <patternFill>
          <bgColor theme="9" tint="-0.24994659260841701"/>
        </patternFill>
      </fill>
    </dxf>
    <dxf>
      <fill>
        <patternFill patternType="darkTrellis">
          <fgColor rgb="FFFF0000"/>
        </patternFill>
      </fill>
    </dxf>
    <dxf>
      <border>
        <bottom style="thin">
          <color rgb="FFFF0000"/>
        </bottom>
        <vertical/>
        <horizontal/>
      </border>
    </dxf>
    <dxf>
      <fill>
        <patternFill>
          <bgColor theme="9" tint="-0.24994659260841701"/>
        </patternFill>
      </fill>
    </dxf>
    <dxf>
      <fill>
        <patternFill>
          <bgColor theme="9" tint="-0.24994659260841701"/>
        </patternFill>
      </fill>
    </dxf>
    <dxf>
      <fill>
        <patternFill patternType="darkTrellis">
          <fgColor rgb="FFFF0000"/>
          <bgColor auto="1"/>
        </patternFill>
      </fill>
    </dxf>
    <dxf>
      <border>
        <bottom style="thin">
          <color rgb="FFFF0000"/>
        </bottom>
        <vertical/>
        <horizontal/>
      </border>
    </dxf>
    <dxf>
      <fill>
        <patternFill>
          <bgColor theme="9" tint="-0.24994659260841701"/>
        </patternFill>
      </fill>
    </dxf>
    <dxf>
      <fill>
        <patternFill>
          <bgColor theme="9" tint="-0.24994659260841701"/>
        </patternFill>
      </fill>
    </dxf>
    <dxf>
      <fill>
        <patternFill patternType="darkTrellis">
          <fgColor rgb="FFFF0000"/>
        </patternFill>
      </fill>
    </dxf>
    <dxf>
      <border>
        <bottom style="thin">
          <color rgb="FFFF0000"/>
        </bottom>
        <vertical/>
        <horizontal/>
      </border>
    </dxf>
    <dxf>
      <fill>
        <patternFill>
          <bgColor theme="9" tint="-0.24994659260841701"/>
        </patternFill>
      </fill>
    </dxf>
    <dxf>
      <fill>
        <patternFill>
          <bgColor theme="9" tint="-0.24994659260841701"/>
        </patternFill>
      </fill>
    </dxf>
    <dxf>
      <fill>
        <patternFill patternType="darkTrellis">
          <fgColor rgb="FFFF0000"/>
        </patternFill>
      </fill>
    </dxf>
    <dxf>
      <border>
        <bottom style="thin">
          <color rgb="FFFF0000"/>
        </bottom>
        <vertical/>
        <horizontal/>
      </border>
    </dxf>
    <dxf>
      <fill>
        <patternFill>
          <bgColor theme="9" tint="-0.24994659260841701"/>
        </patternFill>
      </fill>
    </dxf>
    <dxf>
      <fill>
        <patternFill>
          <bgColor theme="9" tint="-0.24994659260841701"/>
        </patternFill>
      </fill>
    </dxf>
    <dxf>
      <fill>
        <patternFill patternType="darkTrellis">
          <fgColor rgb="FFFF0000"/>
        </patternFill>
      </fill>
    </dxf>
    <dxf>
      <border>
        <bottom style="thin">
          <color rgb="FFFF0000"/>
        </bottom>
        <vertical/>
        <horizontal/>
      </border>
    </dxf>
    <dxf>
      <fill>
        <patternFill>
          <bgColor theme="9" tint="-0.24994659260841701"/>
        </patternFill>
      </fill>
    </dxf>
    <dxf>
      <fill>
        <patternFill>
          <bgColor theme="9" tint="-0.24994659260841701"/>
        </patternFill>
      </fill>
    </dxf>
    <dxf>
      <fill>
        <patternFill patternType="darkTrellis">
          <fgColor rgb="FFFF0000"/>
        </patternFill>
      </fill>
    </dxf>
    <dxf>
      <border>
        <bottom style="thin">
          <color rgb="FFFF0000"/>
        </bottom>
        <vertical/>
        <horizontal/>
      </border>
    </dxf>
    <dxf>
      <fill>
        <patternFill>
          <bgColor theme="9" tint="-0.24994659260841701"/>
        </patternFill>
      </fill>
    </dxf>
    <dxf>
      <fill>
        <patternFill patternType="darkTrellis">
          <fgColor rgb="FFFF0000"/>
        </patternFill>
      </fill>
    </dxf>
    <dxf>
      <fill>
        <patternFill>
          <bgColor theme="9" tint="-0.24994659260841701"/>
        </patternFill>
      </fill>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left style="thin">
          <color rgb="FFFF0000"/>
        </left>
        <bottom/>
        <vertical/>
        <horizontal/>
      </border>
    </dxf>
    <dxf>
      <border>
        <bottom style="thin">
          <color rgb="FFFF0000"/>
        </bottom>
        <vertical/>
        <horizontal/>
      </border>
    </dxf>
    <dxf>
      <border>
        <bottom style="thin">
          <color rgb="FFFF0000"/>
        </bottom>
        <vertical/>
        <horizontal/>
      </border>
    </dxf>
    <dxf>
      <border>
        <bottom style="thin">
          <color rgb="FFFF0000"/>
        </bottom>
        <vertical/>
        <horizontal/>
      </border>
    </dxf>
    <dxf>
      <border>
        <top style="thin">
          <color rgb="FFFF0000"/>
        </top>
      </border>
    </dxf>
    <dxf>
      <font>
        <b/>
        <i val="0"/>
      </font>
      <border>
        <left style="thin">
          <color rgb="FFFF0000"/>
        </left>
        <top style="thin">
          <color rgb="FFFF0000"/>
        </top>
        <vertical/>
        <horizontal/>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border>
        <top style="thin">
          <color rgb="FFFF0000"/>
        </top>
      </border>
    </dxf>
    <dxf>
      <fill>
        <patternFill patternType="darkGray">
          <fgColor rgb="FFFF0000"/>
        </patternFill>
      </fill>
    </dxf>
    <dxf>
      <font>
        <condense val="0"/>
        <extend val="0"/>
        <color indexed="9"/>
      </font>
    </dxf>
    <dxf>
      <font>
        <condense val="0"/>
        <extend val="0"/>
        <color indexed="9"/>
      </font>
    </dxf>
    <dxf>
      <font>
        <condense val="0"/>
        <extend val="0"/>
        <color indexed="9"/>
      </font>
    </dxf>
    <dxf>
      <border>
        <top style="thin">
          <color indexed="10"/>
        </top>
      </border>
    </dxf>
    <dxf>
      <border>
        <top style="thin">
          <color indexed="10"/>
        </top>
      </border>
    </dxf>
    <dxf>
      <font>
        <condense val="0"/>
        <extend val="0"/>
        <color indexed="9"/>
      </font>
    </dxf>
    <dxf>
      <font>
        <condense val="0"/>
        <extend val="0"/>
        <color indexed="9"/>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xdr:col>
      <xdr:colOff>933450</xdr:colOff>
      <xdr:row>2</xdr:row>
      <xdr:rowOff>9525</xdr:rowOff>
    </xdr:from>
    <xdr:to>
      <xdr:col>5</xdr:col>
      <xdr:colOff>914400</xdr:colOff>
      <xdr:row>10</xdr:row>
      <xdr:rowOff>0</xdr:rowOff>
    </xdr:to>
    <xdr:sp macro="" textlink="">
      <xdr:nvSpPr>
        <xdr:cNvPr id="2" name="四角形吹き出し 1"/>
        <xdr:cNvSpPr/>
      </xdr:nvSpPr>
      <xdr:spPr>
        <a:xfrm>
          <a:off x="5238750" y="361950"/>
          <a:ext cx="1057275" cy="1914525"/>
        </a:xfrm>
        <a:prstGeom prst="wedgeRectCallout">
          <a:avLst>
            <a:gd name="adj1" fmla="val 94110"/>
            <a:gd name="adj2" fmla="val -22575"/>
          </a:avLst>
        </a:prstGeom>
        <a:ln>
          <a:solidFill>
            <a:srgbClr val="FF0000"/>
          </a:solidFill>
        </a:ln>
      </xdr:spPr>
      <xdr:style>
        <a:lnRef idx="2">
          <a:schemeClr val="accent6"/>
        </a:lnRef>
        <a:fillRef idx="1">
          <a:schemeClr val="lt1"/>
        </a:fillRef>
        <a:effectRef idx="0">
          <a:schemeClr val="accent6"/>
        </a:effectRef>
        <a:fontRef idx="minor">
          <a:schemeClr val="dk1"/>
        </a:fontRef>
      </xdr:style>
      <xdr:txBody>
        <a:bodyPr vertOverflow="clip" vert="eaVert" rtlCol="0" anchor="ctr"/>
        <a:lstStyle/>
        <a:p>
          <a:pPr algn="ctr"/>
          <a:r>
            <a:rPr kumimoji="1" lang="ja-JP" altLang="en-US" sz="2400"/>
            <a:t>作りたい年を入力する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nao.ac.jp/QA/faq/a0301.html" TargetMode="External"/><Relationship Id="rId1" Type="http://schemas.openxmlformats.org/officeDocument/2006/relationships/hyperlink" Target="http://www8.cao.go.jp/chosei/shukujitsu/gaiyou.html"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tabColor rgb="FF00B0F0"/>
  </sheetPr>
  <dimension ref="A1:BB165"/>
  <sheetViews>
    <sheetView topLeftCell="E1" zoomScale="110" zoomScaleNormal="110" workbookViewId="0">
      <selection activeCell="AF36" sqref="AF36:AF38"/>
    </sheetView>
  </sheetViews>
  <sheetFormatPr defaultRowHeight="14.25" outlineLevelCol="1"/>
  <cols>
    <col min="1" max="1" width="2.375" style="184" customWidth="1"/>
    <col min="2" max="3" width="2" style="80" hidden="1" customWidth="1" outlineLevel="1"/>
    <col min="4" max="4" width="2.375" style="175" customWidth="1" collapsed="1"/>
    <col min="5" max="6" width="1.25" style="104" customWidth="1"/>
    <col min="7" max="7" width="12.125" style="131" customWidth="1"/>
    <col min="8" max="8" width="3.125" style="78" hidden="1" customWidth="1" outlineLevel="1"/>
    <col min="9" max="9" width="2.375" style="175" customWidth="1" collapsed="1"/>
    <col min="10" max="11" width="1.25" style="135" customWidth="1"/>
    <col min="12" max="12" width="14" customWidth="1"/>
    <col min="13" max="13" width="2.625" style="78" hidden="1" customWidth="1" outlineLevel="1"/>
    <col min="14" max="14" width="2.375" style="175" customWidth="1" collapsed="1"/>
    <col min="15" max="16" width="1.25" style="135" customWidth="1"/>
    <col min="17" max="17" width="13" customWidth="1"/>
    <col min="18" max="18" width="2.625" style="78" hidden="1" customWidth="1" outlineLevel="1"/>
    <col min="19" max="19" width="2.375" style="175" customWidth="1" collapsed="1"/>
    <col min="20" max="21" width="1.25" style="135" customWidth="1"/>
    <col min="22" max="22" width="12.25" customWidth="1"/>
    <col min="23" max="23" width="2.625" style="78" hidden="1" customWidth="1" outlineLevel="1"/>
    <col min="24" max="24" width="2.375" style="175" customWidth="1" collapsed="1"/>
    <col min="25" max="26" width="1.25" style="135" customWidth="1"/>
    <col min="27" max="27" width="12.25" customWidth="1"/>
    <col min="28" max="28" width="3.125" style="78" hidden="1" customWidth="1" outlineLevel="1"/>
    <col min="29" max="29" width="2.375" style="175" customWidth="1" collapsed="1"/>
    <col min="30" max="31" width="1.25" style="135" customWidth="1"/>
    <col min="32" max="32" width="13.25" customWidth="1"/>
    <col min="33" max="33" width="2.375" style="1" hidden="1" customWidth="1" outlineLevel="1"/>
    <col min="34" max="34" width="2.375" style="175" customWidth="1" collapsed="1"/>
    <col min="35" max="36" width="1.25" style="135" customWidth="1"/>
    <col min="37" max="37" width="12.125" style="131" customWidth="1"/>
    <col min="38" max="38" width="1.25" style="84" customWidth="1"/>
    <col min="39" max="39" width="1.375" style="48" customWidth="1"/>
    <col min="40" max="40" width="3.125" style="47" customWidth="1"/>
    <col min="41" max="43" width="3.125" style="49" customWidth="1"/>
    <col min="44" max="44" width="0.375" style="102" customWidth="1"/>
    <col min="45" max="45" width="0.375" customWidth="1"/>
    <col min="46" max="46" width="9" style="147" hidden="1" customWidth="1" outlineLevel="1"/>
    <col min="47" max="48" width="9" style="127" hidden="1" customWidth="1" outlineLevel="1"/>
    <col min="49" max="49" width="1.125" style="127" customWidth="1" collapsed="1"/>
    <col min="50" max="54" width="9" style="127"/>
  </cols>
  <sheetData>
    <row r="1" spans="1:54" ht="16.5" customHeight="1" thickBot="1">
      <c r="A1" s="187"/>
      <c r="B1" s="188"/>
      <c r="C1" s="188"/>
      <c r="D1" s="265">
        <f>DATE(①年度設定・祝日!G4,①年度設定・祝日!G5,①年度設定・祝日!I5)</f>
        <v>41000</v>
      </c>
      <c r="E1" s="265"/>
      <c r="F1" s="265"/>
      <c r="G1" s="265"/>
      <c r="H1" s="265"/>
      <c r="I1" s="265"/>
      <c r="J1" s="265"/>
      <c r="K1" s="265"/>
      <c r="L1" s="264" t="s">
        <v>47</v>
      </c>
      <c r="M1" s="264"/>
      <c r="N1" s="264"/>
      <c r="O1" s="264"/>
      <c r="P1" s="264"/>
      <c r="Q1" s="264"/>
      <c r="R1" s="77"/>
      <c r="S1" s="178" t="s">
        <v>80</v>
      </c>
      <c r="T1" s="267"/>
      <c r="U1" s="267"/>
      <c r="V1" s="52" t="s">
        <v>55</v>
      </c>
      <c r="W1" s="52"/>
      <c r="X1" s="242" t="s">
        <v>183</v>
      </c>
      <c r="Y1" s="242"/>
      <c r="Z1" s="241" t="s">
        <v>54</v>
      </c>
      <c r="AA1" s="241"/>
      <c r="AB1" s="241"/>
      <c r="AC1" s="242" t="s">
        <v>86</v>
      </c>
      <c r="AD1" s="242"/>
      <c r="AE1" s="136"/>
      <c r="AF1" s="100" t="s">
        <v>46</v>
      </c>
      <c r="AG1" s="86"/>
      <c r="AK1" s="266">
        <f ca="1">NOW()</f>
        <v>40936.949932291667</v>
      </c>
      <c r="AL1" s="266"/>
      <c r="AM1" s="266"/>
      <c r="AN1" s="266"/>
      <c r="AO1" s="266"/>
      <c r="AP1" s="266"/>
      <c r="AQ1" s="266"/>
      <c r="AR1" s="48"/>
      <c r="AS1" s="47"/>
      <c r="AT1" s="145"/>
      <c r="AU1" s="128"/>
      <c r="AV1" s="129"/>
      <c r="AW1" s="128"/>
    </row>
    <row r="2" spans="1:54" s="74" customFormat="1" ht="17.25" customHeight="1" thickBot="1">
      <c r="A2" s="179"/>
      <c r="B2" s="79" t="s">
        <v>76</v>
      </c>
      <c r="C2" s="79" t="str">
        <f>D2</f>
        <v>日</v>
      </c>
      <c r="D2" s="176" t="s">
        <v>198</v>
      </c>
      <c r="E2" s="81" t="s">
        <v>79</v>
      </c>
      <c r="F2" s="81" t="s">
        <v>75</v>
      </c>
      <c r="G2" s="137" t="s">
        <v>53</v>
      </c>
      <c r="H2" s="82" t="str">
        <f>I2</f>
        <v>月</v>
      </c>
      <c r="I2" s="177" t="s">
        <v>197</v>
      </c>
      <c r="J2" s="132" t="s">
        <v>178</v>
      </c>
      <c r="K2" s="132" t="s">
        <v>179</v>
      </c>
      <c r="L2" s="138" t="s">
        <v>53</v>
      </c>
      <c r="M2" s="85" t="str">
        <f>N2</f>
        <v>火</v>
      </c>
      <c r="N2" s="176" t="s">
        <v>196</v>
      </c>
      <c r="O2" s="132" t="s">
        <v>178</v>
      </c>
      <c r="P2" s="132" t="s">
        <v>179</v>
      </c>
      <c r="Q2" s="138" t="s">
        <v>53</v>
      </c>
      <c r="R2" s="85" t="str">
        <f>S2</f>
        <v>水</v>
      </c>
      <c r="S2" s="177" t="s">
        <v>195</v>
      </c>
      <c r="T2" s="132" t="s">
        <v>178</v>
      </c>
      <c r="U2" s="132" t="s">
        <v>179</v>
      </c>
      <c r="V2" s="138" t="s">
        <v>53</v>
      </c>
      <c r="W2" s="85" t="str">
        <f>X2</f>
        <v>木</v>
      </c>
      <c r="X2" s="176" t="s">
        <v>194</v>
      </c>
      <c r="Y2" s="132" t="s">
        <v>178</v>
      </c>
      <c r="Z2" s="132" t="s">
        <v>179</v>
      </c>
      <c r="AA2" s="138" t="s">
        <v>53</v>
      </c>
      <c r="AB2" s="85" t="str">
        <f>AC2</f>
        <v>金</v>
      </c>
      <c r="AC2" s="177" t="s">
        <v>193</v>
      </c>
      <c r="AD2" s="132" t="s">
        <v>178</v>
      </c>
      <c r="AE2" s="132" t="s">
        <v>179</v>
      </c>
      <c r="AF2" s="138" t="s">
        <v>53</v>
      </c>
      <c r="AG2" s="87" t="s">
        <v>0</v>
      </c>
      <c r="AH2" s="176" t="s">
        <v>192</v>
      </c>
      <c r="AI2" s="132" t="s">
        <v>178</v>
      </c>
      <c r="AJ2" s="132" t="s">
        <v>179</v>
      </c>
      <c r="AK2" s="137" t="s">
        <v>53</v>
      </c>
      <c r="AL2" s="105"/>
      <c r="AM2" s="51" t="s">
        <v>52</v>
      </c>
      <c r="AN2" s="50" t="s">
        <v>48</v>
      </c>
      <c r="AO2" s="50" t="s">
        <v>49</v>
      </c>
      <c r="AP2" s="50" t="s">
        <v>50</v>
      </c>
      <c r="AQ2" s="50" t="s">
        <v>51</v>
      </c>
      <c r="AR2" s="83"/>
      <c r="AT2" s="146" t="s">
        <v>187</v>
      </c>
      <c r="AU2" s="130" t="s">
        <v>186</v>
      </c>
      <c r="AV2" s="130"/>
      <c r="AW2" s="130"/>
      <c r="AX2" s="130"/>
      <c r="AY2" s="130"/>
      <c r="AZ2" s="130"/>
      <c r="BA2" s="130"/>
      <c r="BB2" s="130"/>
    </row>
    <row r="3" spans="1:54" ht="7.5" customHeight="1">
      <c r="A3" s="180" t="s">
        <v>86</v>
      </c>
      <c r="B3" s="89">
        <v>1</v>
      </c>
      <c r="C3" s="90">
        <f>D1-WEEKDAY(D1)+1</f>
        <v>41000</v>
      </c>
      <c r="D3" s="268">
        <f>C3</f>
        <v>41000</v>
      </c>
      <c r="E3" s="133" t="s">
        <v>82</v>
      </c>
      <c r="F3" s="144"/>
      <c r="G3" s="245"/>
      <c r="H3" s="91">
        <f>D1-WEEKDAY(D1)+2</f>
        <v>41001</v>
      </c>
      <c r="I3" s="198">
        <f>D1-WEEKDAY(D1)+2</f>
        <v>41001</v>
      </c>
      <c r="J3" s="133" t="s">
        <v>82</v>
      </c>
      <c r="K3" s="144"/>
      <c r="L3" s="245" t="s">
        <v>100</v>
      </c>
      <c r="M3" s="91">
        <f>D1-WEEKDAY(D1)+3</f>
        <v>41002</v>
      </c>
      <c r="N3" s="198">
        <f>D1-WEEKDAY(D1)+3</f>
        <v>41002</v>
      </c>
      <c r="O3" s="133" t="s">
        <v>82</v>
      </c>
      <c r="P3" s="144"/>
      <c r="Q3" s="245" t="s">
        <v>100</v>
      </c>
      <c r="R3" s="91">
        <f>D1-WEEKDAY(D1)+4</f>
        <v>41003</v>
      </c>
      <c r="S3" s="203">
        <f>D1-WEEKDAY(D1)+4</f>
        <v>41003</v>
      </c>
      <c r="T3" s="133" t="s">
        <v>82</v>
      </c>
      <c r="U3" s="144"/>
      <c r="V3" s="245" t="s">
        <v>100</v>
      </c>
      <c r="W3" s="91">
        <f>D1-WEEKDAY(D1)+5</f>
        <v>41004</v>
      </c>
      <c r="X3" s="198">
        <f>D1-WEEKDAY(D1)+5</f>
        <v>41004</v>
      </c>
      <c r="Y3" s="133" t="s">
        <v>82</v>
      </c>
      <c r="Z3" s="144"/>
      <c r="AA3" s="245" t="s">
        <v>99</v>
      </c>
      <c r="AB3" s="91">
        <f>IF(MONTH(D1-WEEKDAY(D1)+6)=3,"",D1-WEEKDAY(D1)+6)</f>
        <v>41005</v>
      </c>
      <c r="AC3" s="198">
        <f>IF(MONTH(D1-WEEKDAY(D1)+6)=3,"",D1-WEEKDAY(D1)+6)</f>
        <v>41005</v>
      </c>
      <c r="AD3" s="133" t="s">
        <v>86</v>
      </c>
      <c r="AE3" s="144"/>
      <c r="AF3" s="245" t="s">
        <v>153</v>
      </c>
      <c r="AG3" s="91">
        <f>IF(MONTH(D1-WEEKDAY(D1)+7)=3,"",D1-WEEKDAY(D1)+7)</f>
        <v>41006</v>
      </c>
      <c r="AH3" s="194">
        <f>IF(MONTH(D1-WEEKDAY(D1)+7)=3,"",D1-WEEKDAY(D1)+7)</f>
        <v>41006</v>
      </c>
      <c r="AI3" s="133" t="s">
        <v>82</v>
      </c>
      <c r="AJ3" s="144"/>
      <c r="AK3" s="245" t="s">
        <v>99</v>
      </c>
      <c r="AL3" s="244">
        <f>D1</f>
        <v>41000</v>
      </c>
      <c r="AM3" s="231">
        <v>1</v>
      </c>
      <c r="AN3" s="215">
        <f>DAY(DATE(YEAR($AL$3),MONTH($AL$3)+1,1)-1)-SUMPRODUCT((学年=AM3)*(TEXT(日,"yymm")=TEXT($AL$3,"yymm"))*(日授給=$AC$1)+(学年=AM3)*(TEXT(月,"yymm")=TEXT($AL$3,"yymm"))*(月授給=$AC$1)+(学年=AM3)*(TEXT(火,"yymm")=TEXT($AL$3,"yymm"))*(火授給=$AC$1)+(学年=AM3)*(TEXT(水,"yymm")=TEXT($AL$3,"yymm"))*(水授給=$AC$1)+(学年=AM3)*(TEXT(木,"yymm")=TEXT($AL$3,"yymm"))*(木授給=$AC$1)+(学年=AM3)*(TEXT(金,"yymm")=TEXT($AL$3,"yymm"))*(金授給=$AC$1)+(学年=AM3)*(TEXT(土,"yymm")=TEXT($AL$3,"yymm"))*(土授給=$AC$1))</f>
        <v>15</v>
      </c>
      <c r="AO3" s="215">
        <f>AN3-SUMPRODUCT((学年=1)*(TEXT(日,"yymm")=TEXT($AL$3,"yymm"))*(日授給=$X$1)+(学年=AM3)*(TEXT(月,"yymm")=TEXT($AL$3,"yymm"))*(月授給=$X$1)+(学年=AM3)*(TEXT(火,"yymm")=TEXT($AL$3,"yymm"))*(火授給=$X$1)+(学年=AM3)*(TEXT(水,"yymm")=TEXT($AL$3,"yymm"))*(水授給=$X$1)+(学年=AM3)*(TEXT(木,"yymm")=TEXT($AL$3,"yymm"))*(木授給=$X$1)+(学年=AM3)*(TEXT(金,"yymm")=TEXT($AL$3,"yymm"))*(金授給=$X$1)+(学年=AM3)*(TEXT(土,"yymm")=TEXT($AL$3,"yymm"))*(土授給=$X$1))</f>
        <v>15</v>
      </c>
      <c r="AP3" s="215">
        <f>AN3</f>
        <v>15</v>
      </c>
      <c r="AQ3" s="215">
        <f>AO3</f>
        <v>15</v>
      </c>
      <c r="AR3" s="123"/>
      <c r="AT3" s="271" t="str">
        <f ca="1">IF(OFFSET($AU$3,(ROW()-3)/3,0)=0,"",OFFSET($AU$3,(ROW()-3)/3,0))</f>
        <v/>
      </c>
      <c r="AU3" s="127">
        <v>0</v>
      </c>
      <c r="AW3" s="278"/>
    </row>
    <row r="4" spans="1:54" s="76" customFormat="1" ht="7.5" customHeight="1">
      <c r="A4" s="180" t="s">
        <v>88</v>
      </c>
      <c r="B4" s="92">
        <v>2</v>
      </c>
      <c r="C4" s="93">
        <f>C3</f>
        <v>41000</v>
      </c>
      <c r="D4" s="263">
        <f>D3</f>
        <v>41000</v>
      </c>
      <c r="E4" s="134" t="s">
        <v>82</v>
      </c>
      <c r="F4" s="142"/>
      <c r="G4" s="223"/>
      <c r="H4" s="94">
        <f>H3</f>
        <v>41001</v>
      </c>
      <c r="I4" s="199">
        <f>I3</f>
        <v>41001</v>
      </c>
      <c r="J4" s="134" t="s">
        <v>82</v>
      </c>
      <c r="K4" s="142"/>
      <c r="L4" s="223"/>
      <c r="M4" s="94">
        <f>M3</f>
        <v>41002</v>
      </c>
      <c r="N4" s="199">
        <f>N3</f>
        <v>41002</v>
      </c>
      <c r="O4" s="134" t="s">
        <v>82</v>
      </c>
      <c r="P4" s="142"/>
      <c r="Q4" s="223"/>
      <c r="R4" s="94">
        <f>R3</f>
        <v>41003</v>
      </c>
      <c r="S4" s="204">
        <f>S3</f>
        <v>41003</v>
      </c>
      <c r="T4" s="134" t="s">
        <v>82</v>
      </c>
      <c r="U4" s="142"/>
      <c r="V4" s="223"/>
      <c r="W4" s="94">
        <f>W3</f>
        <v>41004</v>
      </c>
      <c r="X4" s="199">
        <f>X3</f>
        <v>41004</v>
      </c>
      <c r="Y4" s="134" t="s">
        <v>82</v>
      </c>
      <c r="Z4" s="142"/>
      <c r="AA4" s="223"/>
      <c r="AB4" s="94">
        <f>AB3</f>
        <v>41005</v>
      </c>
      <c r="AC4" s="199">
        <f>AC3</f>
        <v>41005</v>
      </c>
      <c r="AD4" s="134" t="s">
        <v>87</v>
      </c>
      <c r="AE4" s="142">
        <v>2</v>
      </c>
      <c r="AF4" s="223"/>
      <c r="AG4" s="94">
        <f>AG3</f>
        <v>41006</v>
      </c>
      <c r="AH4" s="195">
        <f>AH3</f>
        <v>41006</v>
      </c>
      <c r="AI4" s="134" t="s">
        <v>82</v>
      </c>
      <c r="AJ4" s="142"/>
      <c r="AK4" s="223"/>
      <c r="AL4" s="234"/>
      <c r="AM4" s="231"/>
      <c r="AN4" s="215"/>
      <c r="AO4" s="215"/>
      <c r="AP4" s="215"/>
      <c r="AQ4" s="215"/>
      <c r="AR4" s="124"/>
      <c r="AT4" s="272"/>
      <c r="AU4" s="127" t="s">
        <v>149</v>
      </c>
      <c r="AV4" s="127"/>
      <c r="AW4" s="278"/>
      <c r="AX4" s="127"/>
      <c r="AY4" s="127"/>
      <c r="AZ4" s="127"/>
      <c r="BA4" s="127"/>
      <c r="BB4" s="127"/>
    </row>
    <row r="5" spans="1:54" s="76" customFormat="1" ht="7.5" customHeight="1" thickBot="1">
      <c r="A5" s="181"/>
      <c r="B5" s="92">
        <v>3</v>
      </c>
      <c r="C5" s="93">
        <f>C3</f>
        <v>41000</v>
      </c>
      <c r="D5" s="263">
        <f>D3</f>
        <v>41000</v>
      </c>
      <c r="E5" s="134" t="s">
        <v>82</v>
      </c>
      <c r="F5" s="142"/>
      <c r="G5" s="224"/>
      <c r="H5" s="94">
        <f>H3</f>
        <v>41001</v>
      </c>
      <c r="I5" s="200">
        <f>I3</f>
        <v>41001</v>
      </c>
      <c r="J5" s="134" t="s">
        <v>82</v>
      </c>
      <c r="K5" s="142"/>
      <c r="L5" s="224"/>
      <c r="M5" s="94">
        <f>M3</f>
        <v>41002</v>
      </c>
      <c r="N5" s="200">
        <f>N3</f>
        <v>41002</v>
      </c>
      <c r="O5" s="134" t="s">
        <v>82</v>
      </c>
      <c r="P5" s="142"/>
      <c r="Q5" s="224"/>
      <c r="R5" s="94">
        <f>R3</f>
        <v>41003</v>
      </c>
      <c r="S5" s="205">
        <f>S3</f>
        <v>41003</v>
      </c>
      <c r="T5" s="134" t="s">
        <v>82</v>
      </c>
      <c r="U5" s="142"/>
      <c r="V5" s="224"/>
      <c r="W5" s="94">
        <f>W3</f>
        <v>41004</v>
      </c>
      <c r="X5" s="200">
        <f>X3</f>
        <v>41004</v>
      </c>
      <c r="Y5" s="134" t="s">
        <v>82</v>
      </c>
      <c r="Z5" s="142"/>
      <c r="AA5" s="224"/>
      <c r="AB5" s="94">
        <f>AB3</f>
        <v>41005</v>
      </c>
      <c r="AC5" s="200">
        <f>AC3</f>
        <v>41005</v>
      </c>
      <c r="AD5" s="134" t="s">
        <v>87</v>
      </c>
      <c r="AE5" s="142">
        <v>2</v>
      </c>
      <c r="AF5" s="224"/>
      <c r="AG5" s="94">
        <f>AG3</f>
        <v>41006</v>
      </c>
      <c r="AH5" s="197">
        <f>AH3</f>
        <v>41006</v>
      </c>
      <c r="AI5" s="134" t="s">
        <v>82</v>
      </c>
      <c r="AJ5" s="142"/>
      <c r="AK5" s="224"/>
      <c r="AL5" s="236" t="s">
        <v>78</v>
      </c>
      <c r="AM5" s="231">
        <v>2</v>
      </c>
      <c r="AN5" s="215">
        <f>DAY(DATE(YEAR($AL$3),MONTH($AL$3)+1,1)-1)-(SUMPRODUCT((学年=AM5)*(TEXT(日,"yymm")=TEXT($AL$3,"yymm"))*(日授給=$AC$1))+SUMPRODUCT((学年=AM5)*(TEXT(月,"yymm")=TEXT($AL$3,"yymm"))*(月授給=$AC$1))+SUMPRODUCT((学年=AM5)*(TEXT(火,"yymm")=TEXT($AL$3,"yymm"))*(火授給=$AC$1))+SUMPRODUCT((学年=AM5)*(TEXT(水,"yymm")=TEXT($AL$3,"yymm"))*(水授給=$AC$1))+SUMPRODUCT((学年=AM5)*(TEXT(木,"yymm")=TEXT($AL$3,"yymm"))*(木授給=$AC$1))+SUMPRODUCT((学年=AM5)*(TEXT(金,"yymm")=TEXT($AL$3,"yymm"))*(金授給=$AC$1))+SUMPRODUCT((学年=AM5)*(TEXT(土,"yymm")=TEXT($AL$3,"yymm"))*(土授給=$AC$1)))</f>
        <v>16</v>
      </c>
      <c r="AO5" s="215">
        <f>AN5-(SUMPRODUCT((学年=1)*(TEXT(日,"yymm")=TEXT($AL$3,"yymm"))*(日授給=$X$1))+SUMPRODUCT((学年=AM5)*(TEXT(月,"yymm")=TEXT($AL$3,"yymm"))*(月授給=$X$1))+SUMPRODUCT((学年=AM5)*(TEXT(火,"yymm")=TEXT($AL$3,"yymm"))*(火授給=$X$1))+SUMPRODUCT((学年=AM5)*(TEXT(水,"yymm")=TEXT($AL$3,"yymm"))*(水授給=$X$1))+SUMPRODUCT((学年=AM5)*(TEXT(木,"yymm")=TEXT($AL$3,"yymm"))*(木授給=$X$1))+SUMPRODUCT((学年=AM5)*(TEXT(金,"yymm")=TEXT($AL$3,"yymm"))*(金授給=$X$1))+SUMPRODUCT((学年=AM5)*(TEXT(土,"yymm")=TEXT($AL$3,"yymm"))*(土授給=$X$1)))</f>
        <v>15</v>
      </c>
      <c r="AP5" s="215">
        <f>AN5</f>
        <v>16</v>
      </c>
      <c r="AQ5" s="215">
        <f>AO5</f>
        <v>15</v>
      </c>
      <c r="AR5" s="124"/>
      <c r="AT5" s="273"/>
      <c r="AU5" s="127">
        <v>0</v>
      </c>
      <c r="AV5" s="127"/>
      <c r="AW5" s="278"/>
      <c r="AX5" s="127"/>
      <c r="AY5" s="127"/>
      <c r="AZ5" s="127"/>
      <c r="BA5" s="127"/>
      <c r="BB5" s="127"/>
    </row>
    <row r="6" spans="1:54" ht="7.5" customHeight="1">
      <c r="A6" s="212">
        <f>IF(D3="","",IF(D12="","",IF(MONTH(D3)=MONTH(D12),MONTH(D6),"")))</f>
        <v>4</v>
      </c>
      <c r="B6" s="95">
        <v>1</v>
      </c>
      <c r="C6" s="93">
        <f t="shared" ref="C6:C69" si="0">D6</f>
        <v>41007</v>
      </c>
      <c r="D6" s="262">
        <f>AH3+1</f>
        <v>41007</v>
      </c>
      <c r="E6" s="142" t="s">
        <v>82</v>
      </c>
      <c r="F6" s="142"/>
      <c r="G6" s="269"/>
      <c r="H6" s="94">
        <f t="shared" ref="H6:H69" si="1">I6</f>
        <v>41008</v>
      </c>
      <c r="I6" s="198">
        <f t="shared" ref="I6" si="2">D6+1</f>
        <v>41008</v>
      </c>
      <c r="J6" s="142"/>
      <c r="K6" s="142">
        <v>1</v>
      </c>
      <c r="L6" s="222" t="s">
        <v>101</v>
      </c>
      <c r="M6" s="94">
        <f t="shared" ref="M6:M69" si="3">N6</f>
        <v>41009</v>
      </c>
      <c r="N6" s="198">
        <f t="shared" ref="N6:N69" si="4">I6+1</f>
        <v>41009</v>
      </c>
      <c r="O6" s="142"/>
      <c r="P6" s="142">
        <v>5</v>
      </c>
      <c r="Q6" s="222" t="s">
        <v>118</v>
      </c>
      <c r="R6" s="94">
        <f t="shared" ref="R6:R69" si="5">S6</f>
        <v>41010</v>
      </c>
      <c r="S6" s="203">
        <f t="shared" ref="S6" si="6">N6+1</f>
        <v>41010</v>
      </c>
      <c r="T6" s="142"/>
      <c r="U6" s="142">
        <v>5</v>
      </c>
      <c r="V6" s="208"/>
      <c r="W6" s="94">
        <f t="shared" ref="W6:W69" si="7">X6</f>
        <v>41011</v>
      </c>
      <c r="X6" s="198">
        <f t="shared" ref="X6" si="8">S6+1</f>
        <v>41011</v>
      </c>
      <c r="Y6" s="142"/>
      <c r="Z6" s="142">
        <v>6</v>
      </c>
      <c r="AA6" s="222"/>
      <c r="AB6" s="94">
        <f t="shared" ref="AB6:AB69" si="9">AC6</f>
        <v>41012</v>
      </c>
      <c r="AC6" s="198">
        <f t="shared" ref="AC6" si="10">X6+1</f>
        <v>41012</v>
      </c>
      <c r="AD6" s="142"/>
      <c r="AE6" s="142">
        <v>4</v>
      </c>
      <c r="AF6" s="222" t="s">
        <v>154</v>
      </c>
      <c r="AG6" s="94">
        <f t="shared" ref="AG6" si="11">AC6+1</f>
        <v>41013</v>
      </c>
      <c r="AH6" s="194">
        <f t="shared" ref="AH6" si="12">AC6+1</f>
        <v>41013</v>
      </c>
      <c r="AI6" s="142" t="s">
        <v>82</v>
      </c>
      <c r="AJ6" s="142"/>
      <c r="AK6" s="216" t="s">
        <v>149</v>
      </c>
      <c r="AL6" s="236"/>
      <c r="AM6" s="231"/>
      <c r="AN6" s="215"/>
      <c r="AO6" s="215"/>
      <c r="AP6" s="215"/>
      <c r="AQ6" s="215"/>
      <c r="AR6" s="124"/>
      <c r="AT6" s="271" t="str">
        <f t="shared" ref="AT6" ca="1" si="13">IF(OFFSET($AU$3,(ROW()-3)/3,0)=0,"",OFFSET($AU$3,(ROW()-3)/3,0))</f>
        <v xml:space="preserve">
</v>
      </c>
      <c r="AU6" s="127">
        <v>0</v>
      </c>
      <c r="AW6" s="278"/>
    </row>
    <row r="7" spans="1:54" s="76" customFormat="1" ht="7.5" customHeight="1">
      <c r="A7" s="212"/>
      <c r="B7" s="96">
        <v>2</v>
      </c>
      <c r="C7" s="97">
        <f>C6</f>
        <v>41007</v>
      </c>
      <c r="D7" s="263">
        <f>D6</f>
        <v>41007</v>
      </c>
      <c r="E7" s="142" t="s">
        <v>82</v>
      </c>
      <c r="F7" s="142"/>
      <c r="G7" s="223"/>
      <c r="H7" s="94">
        <f>H6</f>
        <v>41008</v>
      </c>
      <c r="I7" s="199">
        <f>I6</f>
        <v>41008</v>
      </c>
      <c r="J7" s="142"/>
      <c r="K7" s="142">
        <v>2</v>
      </c>
      <c r="L7" s="223"/>
      <c r="M7" s="94">
        <f>M6</f>
        <v>41009</v>
      </c>
      <c r="N7" s="199">
        <f>N6</f>
        <v>41009</v>
      </c>
      <c r="O7" s="142"/>
      <c r="P7" s="142">
        <v>5</v>
      </c>
      <c r="Q7" s="223"/>
      <c r="R7" s="94">
        <f>R6</f>
        <v>41010</v>
      </c>
      <c r="S7" s="204">
        <f>S6</f>
        <v>41010</v>
      </c>
      <c r="T7" s="142"/>
      <c r="U7" s="142">
        <v>5</v>
      </c>
      <c r="V7" s="209"/>
      <c r="W7" s="94">
        <f>W6</f>
        <v>41011</v>
      </c>
      <c r="X7" s="199">
        <f>X6</f>
        <v>41011</v>
      </c>
      <c r="Y7" s="142"/>
      <c r="Z7" s="142">
        <v>6</v>
      </c>
      <c r="AA7" s="223"/>
      <c r="AB7" s="94">
        <f>AB6</f>
        <v>41012</v>
      </c>
      <c r="AC7" s="199">
        <f>AC6</f>
        <v>41012</v>
      </c>
      <c r="AD7" s="142"/>
      <c r="AE7" s="142">
        <v>4</v>
      </c>
      <c r="AF7" s="223"/>
      <c r="AG7" s="94">
        <f>AG6</f>
        <v>41013</v>
      </c>
      <c r="AH7" s="195">
        <f>AH6</f>
        <v>41013</v>
      </c>
      <c r="AI7" s="142" t="s">
        <v>82</v>
      </c>
      <c r="AJ7" s="142"/>
      <c r="AK7" s="217"/>
      <c r="AL7" s="236"/>
      <c r="AM7" s="231">
        <v>3</v>
      </c>
      <c r="AN7" s="215">
        <f>DAY(DATE(YEAR($AL$3),MONTH($AL$3)+1,1)-1)-(SUMPRODUCT((学年=AM7)*(TEXT(日,"yymm")=TEXT($AL$3,"yymm"))*(日授給=$AC$1))+SUMPRODUCT((学年=AM7)*(TEXT(月,"yymm")=TEXT($AL$3,"yymm"))*(月授給=$AC$1))+SUMPRODUCT((学年=AM7)*(TEXT(火,"yymm")=TEXT($AL$3,"yymm"))*(火授給=$AC$1))+SUMPRODUCT((学年=AM7)*(TEXT(水,"yymm")=TEXT($AL$3,"yymm"))*(水授給=$AC$1))+SUMPRODUCT((学年=AM7)*(TEXT(木,"yymm")=TEXT($AL$3,"yymm"))*(木授給=$AC$1))+SUMPRODUCT((学年=AM7)*(TEXT(金,"yymm")=TEXT($AL$3,"yymm"))*(金授給=$AC$1))+SUMPRODUCT((学年=AM7)*(TEXT(土,"yymm")=TEXT($AL$3,"yymm"))*(土授給=$AC$1)))</f>
        <v>16</v>
      </c>
      <c r="AO7" s="215">
        <f>AN7-(SUMPRODUCT((学年=1)*(TEXT(日,"yymm")=TEXT($AL$3,"yymm"))*(日授給=$X$1))+SUMPRODUCT((学年=AM7)*(TEXT(月,"yymm")=TEXT($AL$3,"yymm"))*(月授給=$X$1))+SUMPRODUCT((学年=AM7)*(TEXT(火,"yymm")=TEXT($AL$3,"yymm"))*(火授給=$X$1))+SUMPRODUCT((学年=AM7)*(TEXT(水,"yymm")=TEXT($AL$3,"yymm"))*(水授給=$X$1))+SUMPRODUCT((学年=AM7)*(TEXT(木,"yymm")=TEXT($AL$3,"yymm"))*(木授給=$X$1))+SUMPRODUCT((学年=AM7)*(TEXT(金,"yymm")=TEXT($AL$3,"yymm"))*(金授給=$X$1))+SUMPRODUCT((学年=AM7)*(TEXT(土,"yymm")=TEXT($AL$3,"yymm"))*(土授給=$X$1)))</f>
        <v>15</v>
      </c>
      <c r="AP7" s="215">
        <f t="shared" ref="AP7" si="14">AN7</f>
        <v>16</v>
      </c>
      <c r="AQ7" s="215">
        <f t="shared" ref="AQ7" si="15">AO7</f>
        <v>15</v>
      </c>
      <c r="AR7" s="124"/>
      <c r="AT7" s="272"/>
      <c r="AU7" s="127" t="s">
        <v>173</v>
      </c>
      <c r="AV7" s="127"/>
      <c r="AW7" s="279"/>
      <c r="AX7" s="127"/>
      <c r="AY7" s="127"/>
      <c r="AZ7" s="127"/>
      <c r="BA7" s="127"/>
      <c r="BB7" s="127"/>
    </row>
    <row r="8" spans="1:54" s="76" customFormat="1" ht="7.5" customHeight="1" thickBot="1">
      <c r="A8" s="212"/>
      <c r="B8" s="96">
        <v>3</v>
      </c>
      <c r="C8" s="97">
        <f>C6</f>
        <v>41007</v>
      </c>
      <c r="D8" s="263">
        <f>D6</f>
        <v>41007</v>
      </c>
      <c r="E8" s="142" t="s">
        <v>82</v>
      </c>
      <c r="F8" s="142"/>
      <c r="G8" s="224"/>
      <c r="H8" s="94">
        <f>H6</f>
        <v>41008</v>
      </c>
      <c r="I8" s="200">
        <f>I6</f>
        <v>41008</v>
      </c>
      <c r="J8" s="142"/>
      <c r="K8" s="142">
        <v>2</v>
      </c>
      <c r="L8" s="224"/>
      <c r="M8" s="94">
        <f>M6</f>
        <v>41009</v>
      </c>
      <c r="N8" s="200">
        <f>N6</f>
        <v>41009</v>
      </c>
      <c r="O8" s="142"/>
      <c r="P8" s="142">
        <v>5</v>
      </c>
      <c r="Q8" s="224"/>
      <c r="R8" s="94">
        <f>R6</f>
        <v>41010</v>
      </c>
      <c r="S8" s="205">
        <f>S6</f>
        <v>41010</v>
      </c>
      <c r="T8" s="142"/>
      <c r="U8" s="142">
        <v>5</v>
      </c>
      <c r="V8" s="210"/>
      <c r="W8" s="94">
        <f>W6</f>
        <v>41011</v>
      </c>
      <c r="X8" s="200">
        <f>X6</f>
        <v>41011</v>
      </c>
      <c r="Y8" s="142"/>
      <c r="Z8" s="142">
        <v>6</v>
      </c>
      <c r="AA8" s="224"/>
      <c r="AB8" s="94">
        <f>AB6</f>
        <v>41012</v>
      </c>
      <c r="AC8" s="200">
        <f>AC6</f>
        <v>41012</v>
      </c>
      <c r="AD8" s="142"/>
      <c r="AE8" s="142">
        <v>4</v>
      </c>
      <c r="AF8" s="224"/>
      <c r="AG8" s="94">
        <f>AG6</f>
        <v>41013</v>
      </c>
      <c r="AH8" s="197">
        <f>AH6</f>
        <v>41013</v>
      </c>
      <c r="AI8" s="142" t="s">
        <v>82</v>
      </c>
      <c r="AJ8" s="142"/>
      <c r="AK8" s="218"/>
      <c r="AL8" s="236"/>
      <c r="AM8" s="231"/>
      <c r="AN8" s="215"/>
      <c r="AO8" s="215"/>
      <c r="AP8" s="215"/>
      <c r="AQ8" s="215"/>
      <c r="AR8" s="124"/>
      <c r="AT8" s="273"/>
      <c r="AU8" s="127" t="s">
        <v>174</v>
      </c>
      <c r="AV8" s="127"/>
      <c r="AW8" s="279"/>
      <c r="AX8" s="127"/>
      <c r="AY8" s="127"/>
      <c r="AZ8" s="127"/>
      <c r="BA8" s="127"/>
      <c r="BB8" s="127"/>
    </row>
    <row r="9" spans="1:54" ht="7.5" customHeight="1">
      <c r="A9" s="212">
        <f>IF(D6="","",IF(D15="","",IF(MONTH(D6)=MONTH(D15),MONTH(D9),"")))</f>
        <v>4</v>
      </c>
      <c r="B9" s="96">
        <v>1</v>
      </c>
      <c r="C9" s="97">
        <f t="shared" si="0"/>
        <v>41014</v>
      </c>
      <c r="D9" s="262">
        <f t="shared" ref="D9" si="16">AH6+1</f>
        <v>41014</v>
      </c>
      <c r="E9" s="142" t="s">
        <v>82</v>
      </c>
      <c r="F9" s="142"/>
      <c r="G9" s="222" t="s">
        <v>99</v>
      </c>
      <c r="H9" s="94">
        <f t="shared" si="1"/>
        <v>41015</v>
      </c>
      <c r="I9" s="198">
        <f t="shared" ref="I9:I72" si="17">D9+1</f>
        <v>41015</v>
      </c>
      <c r="J9" s="142"/>
      <c r="K9" s="142">
        <v>6</v>
      </c>
      <c r="L9" s="222" t="s">
        <v>102</v>
      </c>
      <c r="M9" s="94">
        <f t="shared" si="3"/>
        <v>41016</v>
      </c>
      <c r="N9" s="198">
        <f t="shared" si="4"/>
        <v>41016</v>
      </c>
      <c r="O9" s="142"/>
      <c r="P9" s="142">
        <v>6</v>
      </c>
      <c r="Q9" s="222" t="s">
        <v>119</v>
      </c>
      <c r="R9" s="94">
        <f t="shared" si="5"/>
        <v>41017</v>
      </c>
      <c r="S9" s="203">
        <f t="shared" ref="S9:S72" si="18">N9+1</f>
        <v>41017</v>
      </c>
      <c r="T9" s="142"/>
      <c r="U9" s="142">
        <v>5</v>
      </c>
      <c r="V9" s="208" t="s">
        <v>100</v>
      </c>
      <c r="W9" s="94">
        <f t="shared" si="7"/>
        <v>41018</v>
      </c>
      <c r="X9" s="198">
        <f t="shared" ref="X9:X72" si="19">S9+1</f>
        <v>41018</v>
      </c>
      <c r="Y9" s="142"/>
      <c r="Z9" s="142">
        <v>5</v>
      </c>
      <c r="AA9" s="222" t="s">
        <v>142</v>
      </c>
      <c r="AB9" s="94">
        <f t="shared" si="9"/>
        <v>41019</v>
      </c>
      <c r="AC9" s="198">
        <f t="shared" ref="AC9:AC72" si="20">X9+1</f>
        <v>41019</v>
      </c>
      <c r="AD9" s="142"/>
      <c r="AE9" s="142">
        <v>5.5</v>
      </c>
      <c r="AF9" s="222" t="s">
        <v>155</v>
      </c>
      <c r="AG9" s="94">
        <f t="shared" ref="AG9" si="21">AC9+1</f>
        <v>41020</v>
      </c>
      <c r="AH9" s="194">
        <f t="shared" ref="AH9:AH72" si="22">AC9+1</f>
        <v>41020</v>
      </c>
      <c r="AI9" s="142" t="s">
        <v>82</v>
      </c>
      <c r="AJ9" s="142"/>
      <c r="AK9" s="216" t="s">
        <v>99</v>
      </c>
      <c r="AL9" s="225" t="s">
        <v>77</v>
      </c>
      <c r="AM9" s="227">
        <v>1</v>
      </c>
      <c r="AN9" s="249">
        <f>SUMPRODUCT((学年=AM9)*(TEXT(日,"yymm")=TEXT($AL$3,"yymm"))*日時数+(学年=AM9)*(TEXT(月,"yymm")=TEXT($AL$3,"yymm"))*月時数+(学年=AM9)*(TEXT(火,"yymm")=TEXT($AL$3,"yymm"))*火時数+(学年=AM9)*(TEXT(水,"yymm")=TEXT($AL$3,"yymm"))*水時数+(学年=AM9)*(TEXT(木,"yymm")=TEXT($AL$3,"yymm"))*木時数+(学年=AM9)*(TEXT(金,"yymm")=TEXT($AL$3,"yymm"))*金時数+(学年=AM9)*(TEXT(土,"yymm")=TEXT($AL$3,"yymm"))*土時数)</f>
        <v>75</v>
      </c>
      <c r="AO9" s="249">
        <f>AN9</f>
        <v>75</v>
      </c>
      <c r="AP9" s="237"/>
      <c r="AQ9" s="275"/>
      <c r="AR9" s="124"/>
      <c r="AT9" s="271" t="str">
        <f t="shared" ref="AT9" ca="1" si="23">IF(OFFSET($AU$3,(ROW()-3)/3,0)=0,"",OFFSET($AU$3,(ROW()-3)/3,0))</f>
        <v/>
      </c>
      <c r="AU9" s="127" t="s">
        <v>90</v>
      </c>
      <c r="AW9" s="278"/>
    </row>
    <row r="10" spans="1:54" s="76" customFormat="1" ht="7.5" customHeight="1">
      <c r="A10" s="212"/>
      <c r="B10" s="96">
        <v>2</v>
      </c>
      <c r="C10" s="97">
        <f>C9</f>
        <v>41014</v>
      </c>
      <c r="D10" s="263">
        <f t="shared" ref="D10" si="24">D9</f>
        <v>41014</v>
      </c>
      <c r="E10" s="142" t="s">
        <v>82</v>
      </c>
      <c r="F10" s="142"/>
      <c r="G10" s="223"/>
      <c r="H10" s="94">
        <f>H9</f>
        <v>41015</v>
      </c>
      <c r="I10" s="199">
        <f t="shared" ref="I10" si="25">I9</f>
        <v>41015</v>
      </c>
      <c r="J10" s="142"/>
      <c r="K10" s="142">
        <v>6</v>
      </c>
      <c r="L10" s="223"/>
      <c r="M10" s="94">
        <f>M9</f>
        <v>41016</v>
      </c>
      <c r="N10" s="199">
        <f t="shared" ref="N10" si="26">N9</f>
        <v>41016</v>
      </c>
      <c r="O10" s="142"/>
      <c r="P10" s="142">
        <v>6</v>
      </c>
      <c r="Q10" s="223"/>
      <c r="R10" s="94">
        <f>R9</f>
        <v>41017</v>
      </c>
      <c r="S10" s="204">
        <f t="shared" ref="S10" si="27">S9</f>
        <v>41017</v>
      </c>
      <c r="T10" s="142"/>
      <c r="U10" s="142">
        <v>5</v>
      </c>
      <c r="V10" s="209"/>
      <c r="W10" s="94">
        <f>W9</f>
        <v>41018</v>
      </c>
      <c r="X10" s="199">
        <f t="shared" ref="X10" si="28">X9</f>
        <v>41018</v>
      </c>
      <c r="Y10" s="142"/>
      <c r="Z10" s="142">
        <v>6</v>
      </c>
      <c r="AA10" s="223"/>
      <c r="AB10" s="94">
        <f>AB9</f>
        <v>41019</v>
      </c>
      <c r="AC10" s="199">
        <f t="shared" ref="AC10" si="29">AC9</f>
        <v>41019</v>
      </c>
      <c r="AD10" s="142"/>
      <c r="AE10" s="142">
        <v>5.5</v>
      </c>
      <c r="AF10" s="223"/>
      <c r="AG10" s="94">
        <f>AG9</f>
        <v>41020</v>
      </c>
      <c r="AH10" s="195">
        <f t="shared" ref="AH10" si="30">AH9</f>
        <v>41020</v>
      </c>
      <c r="AI10" s="142" t="s">
        <v>82</v>
      </c>
      <c r="AJ10" s="142"/>
      <c r="AK10" s="217"/>
      <c r="AL10" s="225"/>
      <c r="AM10" s="228"/>
      <c r="AN10" s="250"/>
      <c r="AO10" s="250"/>
      <c r="AP10" s="239"/>
      <c r="AQ10" s="276"/>
      <c r="AR10" s="124"/>
      <c r="AT10" s="272"/>
      <c r="AU10" s="127" t="s">
        <v>175</v>
      </c>
      <c r="AV10" s="127"/>
      <c r="AW10" s="279"/>
      <c r="AX10" s="127"/>
      <c r="AY10" s="127"/>
      <c r="AZ10" s="127"/>
      <c r="BA10" s="127"/>
      <c r="BB10" s="127"/>
    </row>
    <row r="11" spans="1:54" s="76" customFormat="1" ht="7.5" customHeight="1">
      <c r="A11" s="212"/>
      <c r="B11" s="96">
        <v>3</v>
      </c>
      <c r="C11" s="97">
        <f>C9</f>
        <v>41014</v>
      </c>
      <c r="D11" s="263">
        <f t="shared" ref="D11" si="31">D9</f>
        <v>41014</v>
      </c>
      <c r="E11" s="142" t="s">
        <v>82</v>
      </c>
      <c r="F11" s="142"/>
      <c r="G11" s="224"/>
      <c r="H11" s="94">
        <f>H9</f>
        <v>41015</v>
      </c>
      <c r="I11" s="200">
        <f t="shared" ref="I11" si="32">I9</f>
        <v>41015</v>
      </c>
      <c r="J11" s="142"/>
      <c r="K11" s="142">
        <v>6</v>
      </c>
      <c r="L11" s="224"/>
      <c r="M11" s="94">
        <f>M9</f>
        <v>41016</v>
      </c>
      <c r="N11" s="200">
        <f t="shared" ref="N11" si="33">N9</f>
        <v>41016</v>
      </c>
      <c r="O11" s="142"/>
      <c r="P11" s="142">
        <v>6</v>
      </c>
      <c r="Q11" s="224"/>
      <c r="R11" s="94">
        <f>R9</f>
        <v>41017</v>
      </c>
      <c r="S11" s="205">
        <f t="shared" ref="S11" si="34">S9</f>
        <v>41017</v>
      </c>
      <c r="T11" s="142"/>
      <c r="U11" s="142">
        <v>5</v>
      </c>
      <c r="V11" s="210"/>
      <c r="W11" s="94">
        <f>W9</f>
        <v>41018</v>
      </c>
      <c r="X11" s="200">
        <f t="shared" ref="X11" si="35">X9</f>
        <v>41018</v>
      </c>
      <c r="Y11" s="142"/>
      <c r="Z11" s="142">
        <v>6</v>
      </c>
      <c r="AA11" s="224"/>
      <c r="AB11" s="94">
        <f>AB9</f>
        <v>41019</v>
      </c>
      <c r="AC11" s="200">
        <f t="shared" ref="AC11" si="36">AC9</f>
        <v>41019</v>
      </c>
      <c r="AD11" s="142"/>
      <c r="AE11" s="142">
        <v>5.5</v>
      </c>
      <c r="AF11" s="224"/>
      <c r="AG11" s="94">
        <f>AG9</f>
        <v>41020</v>
      </c>
      <c r="AH11" s="197">
        <f t="shared" ref="AH11" si="37">AH9</f>
        <v>41020</v>
      </c>
      <c r="AI11" s="142" t="s">
        <v>82</v>
      </c>
      <c r="AJ11" s="142"/>
      <c r="AK11" s="218"/>
      <c r="AL11" s="225"/>
      <c r="AM11" s="231">
        <v>2</v>
      </c>
      <c r="AN11" s="243">
        <f>SUMPRODUCT((学年=AM11)*(TEXT(日,"yymm")=TEXT($AL$3,"yymm"))*日時数+(学年=AM11)*(TEXT(月,"yymm")=TEXT($AL$3,"yymm"))*月時数+(学年=AM11)*(TEXT(火,"yymm")=TEXT($AL$3,"yymm"))*火時数+(学年=AM11)*(TEXT(水,"yymm")=TEXT($AL$3,"yymm"))*水時数+(学年=AM11)*(TEXT(木,"yymm")=TEXT($AL$3,"yymm"))*木時数+(学年=AM11)*(TEXT(金,"yymm")=TEXT($AL$3,"yymm"))*金時数+(学年=AM11)*(TEXT(土,"yymm")=TEXT($AL$3,"yymm"))*土時数)</f>
        <v>79</v>
      </c>
      <c r="AO11" s="243">
        <f t="shared" ref="AO11" si="38">AN11</f>
        <v>79</v>
      </c>
      <c r="AP11" s="239"/>
      <c r="AQ11" s="276"/>
      <c r="AR11" s="124"/>
      <c r="AT11" s="273"/>
      <c r="AU11" s="127" t="s">
        <v>176</v>
      </c>
      <c r="AV11" s="127"/>
      <c r="AW11" s="279"/>
      <c r="AX11" s="127"/>
      <c r="AY11" s="127"/>
      <c r="AZ11" s="127"/>
      <c r="BA11" s="127"/>
      <c r="BB11" s="127"/>
    </row>
    <row r="12" spans="1:54" ht="7.5" customHeight="1">
      <c r="A12" s="212" t="str">
        <f>IF(D9="","",IF(D18="","",IF(MONTH(D9)=MONTH(D18),MONTH(D12),"")))</f>
        <v/>
      </c>
      <c r="B12" s="96">
        <v>1</v>
      </c>
      <c r="C12" s="97">
        <f t="shared" si="0"/>
        <v>41021</v>
      </c>
      <c r="D12" s="262">
        <f t="shared" ref="D12" si="39">AH9+1</f>
        <v>41021</v>
      </c>
      <c r="E12" s="142" t="s">
        <v>82</v>
      </c>
      <c r="F12" s="142"/>
      <c r="G12" s="223"/>
      <c r="H12" s="191">
        <f t="shared" si="1"/>
        <v>41022</v>
      </c>
      <c r="I12" s="207">
        <f t="shared" si="17"/>
        <v>41022</v>
      </c>
      <c r="J12" s="192"/>
      <c r="K12" s="192">
        <v>5.5</v>
      </c>
      <c r="L12" s="223" t="s">
        <v>103</v>
      </c>
      <c r="M12" s="191">
        <f t="shared" si="3"/>
        <v>41023</v>
      </c>
      <c r="N12" s="207">
        <f t="shared" si="4"/>
        <v>41023</v>
      </c>
      <c r="O12" s="192"/>
      <c r="P12" s="192">
        <v>4</v>
      </c>
      <c r="Q12" s="223"/>
      <c r="R12" s="191">
        <f t="shared" si="5"/>
        <v>41024</v>
      </c>
      <c r="S12" s="211">
        <f t="shared" si="18"/>
        <v>41024</v>
      </c>
      <c r="T12" s="192"/>
      <c r="U12" s="192">
        <v>6</v>
      </c>
      <c r="V12" s="209"/>
      <c r="W12" s="191">
        <f t="shared" si="7"/>
        <v>41025</v>
      </c>
      <c r="X12" s="207">
        <f t="shared" si="19"/>
        <v>41025</v>
      </c>
      <c r="Y12" s="192"/>
      <c r="Z12" s="192">
        <v>6</v>
      </c>
      <c r="AA12" s="223" t="s">
        <v>143</v>
      </c>
      <c r="AB12" s="191">
        <f t="shared" si="9"/>
        <v>41026</v>
      </c>
      <c r="AC12" s="207">
        <f t="shared" si="20"/>
        <v>41026</v>
      </c>
      <c r="AD12" s="192"/>
      <c r="AE12" s="192">
        <v>5</v>
      </c>
      <c r="AF12" s="223"/>
      <c r="AG12" s="191">
        <f t="shared" ref="AG12" si="40">AC12+1</f>
        <v>41027</v>
      </c>
      <c r="AH12" s="202">
        <f t="shared" si="22"/>
        <v>41027</v>
      </c>
      <c r="AI12" s="192" t="s">
        <v>82</v>
      </c>
      <c r="AJ12" s="192"/>
      <c r="AK12" s="217" t="s">
        <v>99</v>
      </c>
      <c r="AL12" s="225"/>
      <c r="AM12" s="231"/>
      <c r="AN12" s="243"/>
      <c r="AO12" s="243"/>
      <c r="AP12" s="239"/>
      <c r="AQ12" s="276"/>
      <c r="AR12" s="124"/>
      <c r="AT12" s="274" t="str">
        <f t="shared" ref="AT12" ca="1" si="41">IF(OFFSET($AU$3,(ROW()-3)/3,0)=0,"",OFFSET($AU$3,(ROW()-3)/3,0))</f>
        <v/>
      </c>
      <c r="AU12" s="127">
        <v>0</v>
      </c>
      <c r="AW12" s="278"/>
    </row>
    <row r="13" spans="1:54" s="76" customFormat="1" ht="7.5" customHeight="1">
      <c r="A13" s="212"/>
      <c r="B13" s="96">
        <v>2</v>
      </c>
      <c r="C13" s="97">
        <f>C12</f>
        <v>41021</v>
      </c>
      <c r="D13" s="263">
        <f t="shared" ref="D13" si="42">D12</f>
        <v>41021</v>
      </c>
      <c r="E13" s="142" t="s">
        <v>82</v>
      </c>
      <c r="F13" s="142"/>
      <c r="G13" s="223"/>
      <c r="H13" s="94">
        <f>H12</f>
        <v>41022</v>
      </c>
      <c r="I13" s="199">
        <f t="shared" ref="I13" si="43">I12</f>
        <v>41022</v>
      </c>
      <c r="J13" s="142"/>
      <c r="K13" s="142">
        <v>5.5</v>
      </c>
      <c r="L13" s="223"/>
      <c r="M13" s="94">
        <f>M12</f>
        <v>41023</v>
      </c>
      <c r="N13" s="199">
        <f t="shared" ref="N13" si="44">N12</f>
        <v>41023</v>
      </c>
      <c r="O13" s="142"/>
      <c r="P13" s="142">
        <v>4</v>
      </c>
      <c r="Q13" s="223"/>
      <c r="R13" s="94">
        <f>R12</f>
        <v>41024</v>
      </c>
      <c r="S13" s="204">
        <f t="shared" ref="S13" si="45">S12</f>
        <v>41024</v>
      </c>
      <c r="T13" s="142"/>
      <c r="U13" s="142">
        <v>6</v>
      </c>
      <c r="V13" s="209"/>
      <c r="W13" s="94">
        <f>W12</f>
        <v>41025</v>
      </c>
      <c r="X13" s="199">
        <f t="shared" ref="X13" si="46">X12</f>
        <v>41025</v>
      </c>
      <c r="Y13" s="142"/>
      <c r="Z13" s="142">
        <v>6</v>
      </c>
      <c r="AA13" s="223"/>
      <c r="AB13" s="94">
        <f>AB12</f>
        <v>41026</v>
      </c>
      <c r="AC13" s="199">
        <f t="shared" ref="AC13" si="47">AC12</f>
        <v>41026</v>
      </c>
      <c r="AD13" s="142"/>
      <c r="AE13" s="142">
        <v>5</v>
      </c>
      <c r="AF13" s="223"/>
      <c r="AG13" s="94">
        <f>AG12</f>
        <v>41027</v>
      </c>
      <c r="AH13" s="195">
        <f t="shared" ref="AH13" si="48">AH12</f>
        <v>41027</v>
      </c>
      <c r="AI13" s="142" t="s">
        <v>82</v>
      </c>
      <c r="AJ13" s="142"/>
      <c r="AK13" s="217"/>
      <c r="AL13" s="225"/>
      <c r="AM13" s="231">
        <v>3</v>
      </c>
      <c r="AN13" s="243">
        <f>SUMPRODUCT((学年=AM13)*(TEXT(日,"yymm")=TEXT($AL$3,"yymm"))*日時数+(学年=AM13)*(TEXT(月,"yymm")=TEXT($AL$3,"yymm"))*月時数+(学年=AM13)*(TEXT(火,"yymm")=TEXT($AL$3,"yymm"))*火時数+(学年=AM13)*(TEXT(水,"yymm")=TEXT($AL$3,"yymm"))*水時数+(学年=AM13)*(TEXT(木,"yymm")=TEXT($AL$3,"yymm"))*木時数+(学年=AM13)*(TEXT(金,"yymm")=TEXT($AL$3,"yymm"))*金時数+(学年=AM13)*(TEXT(土,"yymm")=TEXT($AL$3,"yymm"))*土時数)</f>
        <v>79</v>
      </c>
      <c r="AO13" s="243">
        <f t="shared" ref="AO13" si="49">AN13</f>
        <v>79</v>
      </c>
      <c r="AP13" s="239"/>
      <c r="AQ13" s="276"/>
      <c r="AR13" s="124"/>
      <c r="AT13" s="272"/>
      <c r="AU13" s="127">
        <v>0</v>
      </c>
      <c r="AV13" s="127"/>
      <c r="AW13" s="279"/>
      <c r="AX13" s="127"/>
      <c r="AY13" s="127"/>
      <c r="AZ13" s="127"/>
      <c r="BA13" s="127"/>
      <c r="BB13" s="127"/>
    </row>
    <row r="14" spans="1:54" s="76" customFormat="1" ht="7.5" customHeight="1">
      <c r="A14" s="212"/>
      <c r="B14" s="96">
        <v>3</v>
      </c>
      <c r="C14" s="97">
        <f>C12</f>
        <v>41021</v>
      </c>
      <c r="D14" s="263">
        <f t="shared" ref="D14" si="50">D12</f>
        <v>41021</v>
      </c>
      <c r="E14" s="142" t="s">
        <v>82</v>
      </c>
      <c r="F14" s="142"/>
      <c r="G14" s="224"/>
      <c r="H14" s="94">
        <f>H12</f>
        <v>41022</v>
      </c>
      <c r="I14" s="200">
        <f t="shared" ref="I14" si="51">I12</f>
        <v>41022</v>
      </c>
      <c r="J14" s="142"/>
      <c r="K14" s="142">
        <v>5.5</v>
      </c>
      <c r="L14" s="224"/>
      <c r="M14" s="94">
        <f>M12</f>
        <v>41023</v>
      </c>
      <c r="N14" s="200">
        <f t="shared" ref="N14" si="52">N12</f>
        <v>41023</v>
      </c>
      <c r="O14" s="142"/>
      <c r="P14" s="142">
        <v>4</v>
      </c>
      <c r="Q14" s="224"/>
      <c r="R14" s="94">
        <f>R12</f>
        <v>41024</v>
      </c>
      <c r="S14" s="205">
        <f t="shared" ref="S14" si="53">S12</f>
        <v>41024</v>
      </c>
      <c r="T14" s="142"/>
      <c r="U14" s="142">
        <v>6</v>
      </c>
      <c r="V14" s="210"/>
      <c r="W14" s="94">
        <f>W12</f>
        <v>41025</v>
      </c>
      <c r="X14" s="200">
        <f t="shared" ref="X14" si="54">X12</f>
        <v>41025</v>
      </c>
      <c r="Y14" s="142"/>
      <c r="Z14" s="142">
        <v>6</v>
      </c>
      <c r="AA14" s="224"/>
      <c r="AB14" s="94">
        <f>AB12</f>
        <v>41026</v>
      </c>
      <c r="AC14" s="200">
        <f t="shared" ref="AC14" si="55">AC12</f>
        <v>41026</v>
      </c>
      <c r="AD14" s="142"/>
      <c r="AE14" s="142">
        <v>5</v>
      </c>
      <c r="AF14" s="224"/>
      <c r="AG14" s="94">
        <f>AG12</f>
        <v>41027</v>
      </c>
      <c r="AH14" s="197">
        <f t="shared" ref="AH14" si="56">AH12</f>
        <v>41027</v>
      </c>
      <c r="AI14" s="142" t="s">
        <v>82</v>
      </c>
      <c r="AJ14" s="142"/>
      <c r="AK14" s="218"/>
      <c r="AL14" s="226"/>
      <c r="AM14" s="231"/>
      <c r="AN14" s="243"/>
      <c r="AO14" s="243"/>
      <c r="AP14" s="239"/>
      <c r="AQ14" s="276"/>
      <c r="AR14" s="124"/>
      <c r="AT14" s="273"/>
      <c r="AU14" s="127" t="s">
        <v>90</v>
      </c>
      <c r="AV14" s="127"/>
      <c r="AW14" s="279"/>
      <c r="AX14" s="127"/>
      <c r="AY14" s="127"/>
      <c r="AZ14" s="127"/>
      <c r="BA14" s="127"/>
      <c r="BB14" s="127"/>
    </row>
    <row r="15" spans="1:54" ht="7.5" customHeight="1">
      <c r="A15" s="212" t="str">
        <f>IF(D12="","",IF(D21="","",IF(MONTH(D12)=MONTH(D21),MONTH(D15),"")))</f>
        <v/>
      </c>
      <c r="B15" s="96">
        <v>1</v>
      </c>
      <c r="C15" s="97">
        <f t="shared" si="0"/>
        <v>41028</v>
      </c>
      <c r="D15" s="262">
        <f t="shared" ref="D15" si="57">AH12+1</f>
        <v>41028</v>
      </c>
      <c r="E15" s="142" t="s">
        <v>82</v>
      </c>
      <c r="F15" s="142"/>
      <c r="G15" s="222" t="s">
        <v>89</v>
      </c>
      <c r="H15" s="94">
        <f t="shared" si="1"/>
        <v>41029</v>
      </c>
      <c r="I15" s="198">
        <f t="shared" si="17"/>
        <v>41029</v>
      </c>
      <c r="J15" s="142" t="s">
        <v>82</v>
      </c>
      <c r="K15" s="142"/>
      <c r="L15" s="222" t="s">
        <v>104</v>
      </c>
      <c r="M15" s="94">
        <f t="shared" si="3"/>
        <v>41030</v>
      </c>
      <c r="N15" s="198">
        <f t="shared" si="4"/>
        <v>41030</v>
      </c>
      <c r="O15" s="142"/>
      <c r="P15" s="142">
        <v>6</v>
      </c>
      <c r="Q15" s="222" t="s">
        <v>216</v>
      </c>
      <c r="R15" s="94">
        <f t="shared" si="5"/>
        <v>41031</v>
      </c>
      <c r="S15" s="203">
        <f t="shared" si="18"/>
        <v>41031</v>
      </c>
      <c r="T15" s="142"/>
      <c r="U15" s="142">
        <v>5</v>
      </c>
      <c r="V15" s="208" t="s">
        <v>99</v>
      </c>
      <c r="W15" s="94">
        <f t="shared" si="7"/>
        <v>41032</v>
      </c>
      <c r="X15" s="198">
        <f t="shared" si="19"/>
        <v>41032</v>
      </c>
      <c r="Y15" s="142" t="s">
        <v>82</v>
      </c>
      <c r="Z15" s="142"/>
      <c r="AA15" s="222" t="s">
        <v>31</v>
      </c>
      <c r="AB15" s="94">
        <f t="shared" si="9"/>
        <v>41033</v>
      </c>
      <c r="AC15" s="198">
        <f t="shared" si="20"/>
        <v>41033</v>
      </c>
      <c r="AD15" s="142" t="s">
        <v>82</v>
      </c>
      <c r="AE15" s="142"/>
      <c r="AF15" s="222" t="s">
        <v>156</v>
      </c>
      <c r="AG15" s="94">
        <f t="shared" ref="AG15" si="58">AC15+1</f>
        <v>41034</v>
      </c>
      <c r="AH15" s="194">
        <f t="shared" si="22"/>
        <v>41034</v>
      </c>
      <c r="AI15" s="142" t="s">
        <v>82</v>
      </c>
      <c r="AJ15" s="142"/>
      <c r="AK15" s="216" t="s">
        <v>173</v>
      </c>
      <c r="AL15" s="106"/>
      <c r="AM15" s="110"/>
      <c r="AN15" s="109"/>
      <c r="AO15" s="109"/>
      <c r="AP15" s="109"/>
      <c r="AQ15" s="111"/>
      <c r="AR15" s="124"/>
      <c r="AT15" s="274" t="str">
        <f t="shared" ref="AT15" ca="1" si="59">IF(OFFSET($AU$3,(ROW()-3)/3,0)=0,"",OFFSET($AU$3,(ROW()-3)/3,0))</f>
        <v>こどもの日　</v>
      </c>
      <c r="AU15" s="127">
        <v>0</v>
      </c>
      <c r="AW15" s="278"/>
    </row>
    <row r="16" spans="1:54" s="76" customFormat="1" ht="7.5" customHeight="1">
      <c r="A16" s="212"/>
      <c r="B16" s="96">
        <v>2</v>
      </c>
      <c r="C16" s="97">
        <f>C15</f>
        <v>41028</v>
      </c>
      <c r="D16" s="263">
        <f t="shared" ref="D16" si="60">D15</f>
        <v>41028</v>
      </c>
      <c r="E16" s="142" t="s">
        <v>82</v>
      </c>
      <c r="F16" s="142"/>
      <c r="G16" s="223"/>
      <c r="H16" s="94">
        <f>H15</f>
        <v>41029</v>
      </c>
      <c r="I16" s="199">
        <f t="shared" ref="I16" si="61">I15</f>
        <v>41029</v>
      </c>
      <c r="J16" s="142" t="s">
        <v>82</v>
      </c>
      <c r="K16" s="142"/>
      <c r="L16" s="223"/>
      <c r="M16" s="94">
        <f>M15</f>
        <v>41030</v>
      </c>
      <c r="N16" s="199">
        <f t="shared" ref="N16" si="62">N15</f>
        <v>41030</v>
      </c>
      <c r="O16" s="142"/>
      <c r="P16" s="142">
        <v>6</v>
      </c>
      <c r="Q16" s="223"/>
      <c r="R16" s="94">
        <f>R15</f>
        <v>41031</v>
      </c>
      <c r="S16" s="204">
        <f t="shared" ref="S16" si="63">S15</f>
        <v>41031</v>
      </c>
      <c r="T16" s="142"/>
      <c r="U16" s="142">
        <v>5</v>
      </c>
      <c r="V16" s="209"/>
      <c r="W16" s="94">
        <f>W15</f>
        <v>41032</v>
      </c>
      <c r="X16" s="199">
        <f t="shared" ref="X16" si="64">X15</f>
        <v>41032</v>
      </c>
      <c r="Y16" s="142" t="s">
        <v>82</v>
      </c>
      <c r="Z16" s="142"/>
      <c r="AA16" s="223"/>
      <c r="AB16" s="94">
        <f>AB15</f>
        <v>41033</v>
      </c>
      <c r="AC16" s="199">
        <f t="shared" ref="AC16" si="65">AC15</f>
        <v>41033</v>
      </c>
      <c r="AD16" s="142" t="s">
        <v>82</v>
      </c>
      <c r="AE16" s="142"/>
      <c r="AF16" s="223"/>
      <c r="AG16" s="94">
        <f>AG15</f>
        <v>41034</v>
      </c>
      <c r="AH16" s="195">
        <f t="shared" ref="AH16" si="66">AH15</f>
        <v>41034</v>
      </c>
      <c r="AI16" s="142" t="s">
        <v>82</v>
      </c>
      <c r="AJ16" s="142"/>
      <c r="AK16" s="217"/>
      <c r="AL16" s="233">
        <f>DATE(YEAR(AL3),MONTH(AL3)+1,1)</f>
        <v>41030</v>
      </c>
      <c r="AM16" s="235">
        <v>1</v>
      </c>
      <c r="AN16" s="219">
        <f>DAY(DATE(YEAR($AL16),MONTH($AL16)+1,1)-1)-SUMPRODUCT((学年=AM16)*(TEXT(日,"yymm")=TEXT($AL16,"yymm"))*(日授給=$AC$1)+(学年=AM16)*(TEXT(月,"yymm")=TEXT($AL16,"yymm"))*(月授給=$AC$1)+(学年=AM16)*(TEXT(火,"yymm")=TEXT($AL16,"yymm"))*(火授給=$AC$1)+(学年=AM16)*(TEXT(水,"yymm")=TEXT($AL16,"yymm"))*(水授給=$AC$1)+(学年=AM16)*(TEXT(木,"yymm")=TEXT($AL16,"yymm"))*(木授給=$AC$1)+(学年=AM16)*(TEXT(金,"yymm")=TEXT($AL16,"yymm"))*(金授給=$AC$1)+(学年=AM16)*(TEXT(土,"yymm")=TEXT($AL16,"yymm"))*(土授給=$AC$1))</f>
        <v>21</v>
      </c>
      <c r="AO16" s="219">
        <f>AN16-SUMPRODUCT((学年=AM16)*(TEXT(日,"yymm")=TEXT($AL16,"yymm"))*(日授給=$X$1)+(学年=AM16)*(TEXT(月,"yymm")=TEXT($AL16,"yymm"))*(月授給=$X$1)+(学年=AM16)*(TEXT(火,"yymm")=TEXT($AL16,"yymm"))*(火授給=$X$1)+(学年=AM16)*(TEXT(水,"yymm")=TEXT($AL16,"yymm"))*(水授給=$X$1)+(学年=AM16)*(TEXT(木,"yymm")=TEXT($AL16,"yymm"))*(木授給=$X$1)+(学年=AM16)*(TEXT(金,"yymm")=TEXT($AL16,"yymm"))*(金授給=$X$1)+(学年=AM16)*(TEXT(土,"yymm")=TEXT($AL16,"yymm"))*(土授給=$X$1))</f>
        <v>20</v>
      </c>
      <c r="AP16" s="219">
        <f>AP3+AN16</f>
        <v>36</v>
      </c>
      <c r="AQ16" s="220">
        <f>AQ3+AO16</f>
        <v>35</v>
      </c>
      <c r="AR16" s="101"/>
      <c r="AT16" s="272"/>
      <c r="AU16" s="127" t="s">
        <v>91</v>
      </c>
      <c r="AV16" s="127"/>
      <c r="AW16" s="279"/>
      <c r="AX16" s="127"/>
      <c r="AY16" s="127"/>
      <c r="AZ16" s="127"/>
      <c r="BA16" s="127"/>
      <c r="BB16" s="127"/>
    </row>
    <row r="17" spans="1:54" s="76" customFormat="1" ht="7.5" customHeight="1">
      <c r="A17" s="212"/>
      <c r="B17" s="96">
        <v>3</v>
      </c>
      <c r="C17" s="97">
        <f>C15</f>
        <v>41028</v>
      </c>
      <c r="D17" s="263">
        <f t="shared" ref="D17" si="67">D15</f>
        <v>41028</v>
      </c>
      <c r="E17" s="142" t="s">
        <v>82</v>
      </c>
      <c r="F17" s="142"/>
      <c r="G17" s="224"/>
      <c r="H17" s="94">
        <f>H15</f>
        <v>41029</v>
      </c>
      <c r="I17" s="200">
        <f t="shared" ref="I17" si="68">I15</f>
        <v>41029</v>
      </c>
      <c r="J17" s="142" t="s">
        <v>82</v>
      </c>
      <c r="K17" s="142"/>
      <c r="L17" s="224"/>
      <c r="M17" s="94">
        <f>M15</f>
        <v>41030</v>
      </c>
      <c r="N17" s="200">
        <f t="shared" ref="N17" si="69">N15</f>
        <v>41030</v>
      </c>
      <c r="O17" s="142"/>
      <c r="P17" s="142">
        <v>6</v>
      </c>
      <c r="Q17" s="224"/>
      <c r="R17" s="94">
        <f>R15</f>
        <v>41031</v>
      </c>
      <c r="S17" s="205">
        <f t="shared" ref="S17" si="70">S15</f>
        <v>41031</v>
      </c>
      <c r="T17" s="142"/>
      <c r="U17" s="142">
        <v>5</v>
      </c>
      <c r="V17" s="210"/>
      <c r="W17" s="94">
        <f>W15</f>
        <v>41032</v>
      </c>
      <c r="X17" s="200">
        <f t="shared" ref="X17" si="71">X15</f>
        <v>41032</v>
      </c>
      <c r="Y17" s="142" t="s">
        <v>82</v>
      </c>
      <c r="Z17" s="142"/>
      <c r="AA17" s="224"/>
      <c r="AB17" s="94">
        <f>AB15</f>
        <v>41033</v>
      </c>
      <c r="AC17" s="200">
        <f t="shared" ref="AC17" si="72">AC15</f>
        <v>41033</v>
      </c>
      <c r="AD17" s="142" t="s">
        <v>82</v>
      </c>
      <c r="AE17" s="142"/>
      <c r="AF17" s="224"/>
      <c r="AG17" s="94">
        <f>AG15</f>
        <v>41034</v>
      </c>
      <c r="AH17" s="197">
        <f t="shared" ref="AH17" si="73">AH15</f>
        <v>41034</v>
      </c>
      <c r="AI17" s="142" t="s">
        <v>82</v>
      </c>
      <c r="AJ17" s="142"/>
      <c r="AK17" s="218"/>
      <c r="AL17" s="234"/>
      <c r="AM17" s="231"/>
      <c r="AN17" s="215"/>
      <c r="AO17" s="215"/>
      <c r="AP17" s="215"/>
      <c r="AQ17" s="221"/>
      <c r="AR17" s="101"/>
      <c r="AT17" s="273"/>
      <c r="AU17" s="127">
        <v>0</v>
      </c>
      <c r="AV17" s="127"/>
      <c r="AW17" s="279"/>
      <c r="AX17" s="127"/>
      <c r="AY17" s="127"/>
      <c r="AZ17" s="127"/>
      <c r="BA17" s="127"/>
      <c r="BB17" s="127"/>
    </row>
    <row r="18" spans="1:54" ht="7.5" customHeight="1">
      <c r="A18" s="212" t="str">
        <f>IF(D15="","",IF(D24="","",IF(MONTH(D15)=MONTH(D24),MONTH(D18),"")))</f>
        <v/>
      </c>
      <c r="B18" s="96">
        <v>1</v>
      </c>
      <c r="C18" s="97">
        <f t="shared" si="0"/>
        <v>41035</v>
      </c>
      <c r="D18" s="262">
        <f t="shared" ref="D18" si="74">AH15+1</f>
        <v>41035</v>
      </c>
      <c r="E18" s="142" t="s">
        <v>82</v>
      </c>
      <c r="F18" s="142"/>
      <c r="G18" s="222" t="s">
        <v>99</v>
      </c>
      <c r="H18" s="94">
        <f t="shared" si="1"/>
        <v>41036</v>
      </c>
      <c r="I18" s="198">
        <f t="shared" si="17"/>
        <v>41036</v>
      </c>
      <c r="J18" s="142"/>
      <c r="K18" s="142">
        <v>6</v>
      </c>
      <c r="L18" s="222"/>
      <c r="M18" s="94">
        <f t="shared" si="3"/>
        <v>41037</v>
      </c>
      <c r="N18" s="198">
        <f t="shared" si="4"/>
        <v>41037</v>
      </c>
      <c r="O18" s="142"/>
      <c r="P18" s="142">
        <v>5</v>
      </c>
      <c r="Q18" s="222" t="s">
        <v>120</v>
      </c>
      <c r="R18" s="94">
        <f t="shared" si="5"/>
        <v>41038</v>
      </c>
      <c r="S18" s="203">
        <f t="shared" si="18"/>
        <v>41038</v>
      </c>
      <c r="T18" s="142"/>
      <c r="U18" s="142">
        <v>5</v>
      </c>
      <c r="V18" s="208" t="s">
        <v>129</v>
      </c>
      <c r="W18" s="94">
        <f t="shared" si="7"/>
        <v>41039</v>
      </c>
      <c r="X18" s="198">
        <f t="shared" si="19"/>
        <v>41039</v>
      </c>
      <c r="Y18" s="142"/>
      <c r="Z18" s="142">
        <v>5</v>
      </c>
      <c r="AA18" s="222" t="s">
        <v>144</v>
      </c>
      <c r="AB18" s="94">
        <f t="shared" si="9"/>
        <v>41040</v>
      </c>
      <c r="AC18" s="198">
        <f t="shared" si="20"/>
        <v>41040</v>
      </c>
      <c r="AD18" s="142" t="s">
        <v>87</v>
      </c>
      <c r="AE18" s="142">
        <v>0</v>
      </c>
      <c r="AF18" s="222" t="s">
        <v>217</v>
      </c>
      <c r="AG18" s="94">
        <f t="shared" ref="AG18" si="75">AC18+1</f>
        <v>41041</v>
      </c>
      <c r="AH18" s="194">
        <f t="shared" si="22"/>
        <v>41041</v>
      </c>
      <c r="AI18" s="142" t="s">
        <v>82</v>
      </c>
      <c r="AJ18" s="142"/>
      <c r="AK18" s="216" t="s">
        <v>174</v>
      </c>
      <c r="AL18" s="236" t="s">
        <v>78</v>
      </c>
      <c r="AM18" s="231">
        <v>2</v>
      </c>
      <c r="AN18" s="215">
        <f>DAY(DATE(YEAR($AL16),MONTH($AL16)+1,1)-1)-SUMPRODUCT((学年=AM18)*(TEXT(日,"yymm")=TEXT($AL16,"yymm"))*(日授給=$AC$1)+(学年=AM18)*(TEXT(月,"yymm")=TEXT($AL16,"yymm"))*(月授給=$AC$1)+(学年=AM18)*(TEXT(火,"yymm")=TEXT($AL16,"yymm"))*(火授給=$AC$1)+(学年=AM18)*(TEXT(水,"yymm")=TEXT($AL16,"yymm"))*(水授給=$AC$1)+(学年=AM18)*(TEXT(木,"yymm")=TEXT($AL16,"yymm"))*(木授給=$AC$1)+(学年=AM18)*(TEXT(金,"yymm")=TEXT($AL16,"yymm"))*(金授給=$AC$1)+(学年=AM18)*(TEXT(土,"yymm")=TEXT($AL16,"yymm"))*(土授給=$AC$1))</f>
        <v>21</v>
      </c>
      <c r="AO18" s="215">
        <f>AN18-SUMPRODUCT((学年=AM18)*(TEXT(日,"yymm")=TEXT($AL16,"yymm"))*(日授給=$X$1)+(学年=AM18)*(TEXT(月,"yymm")=TEXT($AL16,"yymm"))*(月授給=$X$1)+(学年=AM18)*(TEXT(火,"yymm")=TEXT($AL16,"yymm"))*(火授給=$X$1)+(学年=AM18)*(TEXT(水,"yymm")=TEXT($AL16,"yymm"))*(水授給=$X$1)+(学年=AM18)*(TEXT(木,"yymm")=TEXT($AL16,"yymm"))*(木授給=$X$1)+(学年=AM18)*(TEXT(金,"yymm")=TEXT($AL16,"yymm"))*(金授給=$X$1)+(学年=AM18)*(TEXT(土,"yymm")=TEXT($AL16,"yymm"))*(土授給=$X$1))</f>
        <v>20</v>
      </c>
      <c r="AP18" s="215">
        <f t="shared" ref="AP18:AQ18" si="76">AP5+AN18</f>
        <v>37</v>
      </c>
      <c r="AQ18" s="221">
        <f t="shared" si="76"/>
        <v>35</v>
      </c>
      <c r="AR18" s="125"/>
      <c r="AT18" s="274" t="str">
        <f t="shared" ref="AT18" ca="1" si="77">IF(OFFSET($AU$3,(ROW()-3)/3,0)=0,"",OFFSET($AU$3,(ROW()-3)/3,0))</f>
        <v>支部春季総体　</v>
      </c>
      <c r="AU18" s="127">
        <v>0</v>
      </c>
    </row>
    <row r="19" spans="1:54" s="76" customFormat="1" ht="7.5" customHeight="1">
      <c r="A19" s="212"/>
      <c r="B19" s="96">
        <v>2</v>
      </c>
      <c r="C19" s="97">
        <f>C18</f>
        <v>41035</v>
      </c>
      <c r="D19" s="263">
        <f t="shared" ref="D19" si="78">D18</f>
        <v>41035</v>
      </c>
      <c r="E19" s="142" t="s">
        <v>82</v>
      </c>
      <c r="F19" s="142"/>
      <c r="G19" s="223"/>
      <c r="H19" s="94">
        <f>H18</f>
        <v>41036</v>
      </c>
      <c r="I19" s="199">
        <f t="shared" ref="I19" si="79">I18</f>
        <v>41036</v>
      </c>
      <c r="J19" s="142"/>
      <c r="K19" s="142">
        <v>6</v>
      </c>
      <c r="L19" s="223"/>
      <c r="M19" s="94">
        <f>M18</f>
        <v>41037</v>
      </c>
      <c r="N19" s="199">
        <f t="shared" ref="N19" si="80">N18</f>
        <v>41037</v>
      </c>
      <c r="O19" s="142"/>
      <c r="P19" s="142">
        <v>5</v>
      </c>
      <c r="Q19" s="223"/>
      <c r="R19" s="94">
        <f>R18</f>
        <v>41038</v>
      </c>
      <c r="S19" s="204">
        <f t="shared" ref="S19" si="81">S18</f>
        <v>41038</v>
      </c>
      <c r="T19" s="142"/>
      <c r="U19" s="142">
        <v>5</v>
      </c>
      <c r="V19" s="209"/>
      <c r="W19" s="94">
        <f>W18</f>
        <v>41039</v>
      </c>
      <c r="X19" s="199">
        <f t="shared" ref="X19" si="82">X18</f>
        <v>41039</v>
      </c>
      <c r="Y19" s="142"/>
      <c r="Z19" s="142">
        <v>5</v>
      </c>
      <c r="AA19" s="223"/>
      <c r="AB19" s="94">
        <f>AB18</f>
        <v>41040</v>
      </c>
      <c r="AC19" s="199">
        <f t="shared" ref="AC19" si="83">AC18</f>
        <v>41040</v>
      </c>
      <c r="AD19" s="142" t="s">
        <v>87</v>
      </c>
      <c r="AE19" s="142">
        <v>0</v>
      </c>
      <c r="AF19" s="223"/>
      <c r="AG19" s="94">
        <f>AG18</f>
        <v>41041</v>
      </c>
      <c r="AH19" s="195">
        <f t="shared" ref="AH19" si="84">AH18</f>
        <v>41041</v>
      </c>
      <c r="AI19" s="142" t="s">
        <v>82</v>
      </c>
      <c r="AJ19" s="142"/>
      <c r="AK19" s="217"/>
      <c r="AL19" s="236"/>
      <c r="AM19" s="231"/>
      <c r="AN19" s="215"/>
      <c r="AO19" s="215"/>
      <c r="AP19" s="215"/>
      <c r="AQ19" s="221"/>
      <c r="AR19" s="125"/>
      <c r="AT19" s="272"/>
      <c r="AU19" s="127">
        <v>0</v>
      </c>
      <c r="AV19" s="127"/>
      <c r="AW19" s="127"/>
      <c r="AX19" s="127"/>
      <c r="AY19" s="127"/>
      <c r="AZ19" s="127"/>
      <c r="BA19" s="127"/>
      <c r="BB19" s="127"/>
    </row>
    <row r="20" spans="1:54" s="76" customFormat="1" ht="7.5" customHeight="1">
      <c r="A20" s="212"/>
      <c r="B20" s="96">
        <v>3</v>
      </c>
      <c r="C20" s="97">
        <f>C18</f>
        <v>41035</v>
      </c>
      <c r="D20" s="263">
        <f t="shared" ref="D20" si="85">D18</f>
        <v>41035</v>
      </c>
      <c r="E20" s="142" t="s">
        <v>82</v>
      </c>
      <c r="F20" s="142"/>
      <c r="G20" s="224"/>
      <c r="H20" s="94">
        <f>H18</f>
        <v>41036</v>
      </c>
      <c r="I20" s="200">
        <f t="shared" ref="I20" si="86">I18</f>
        <v>41036</v>
      </c>
      <c r="J20" s="142"/>
      <c r="K20" s="142">
        <v>6</v>
      </c>
      <c r="L20" s="224"/>
      <c r="M20" s="94">
        <f>M18</f>
        <v>41037</v>
      </c>
      <c r="N20" s="200">
        <f t="shared" ref="N20" si="87">N18</f>
        <v>41037</v>
      </c>
      <c r="O20" s="142"/>
      <c r="P20" s="142">
        <v>5</v>
      </c>
      <c r="Q20" s="224"/>
      <c r="R20" s="94">
        <f>R18</f>
        <v>41038</v>
      </c>
      <c r="S20" s="205">
        <f t="shared" ref="S20" si="88">S18</f>
        <v>41038</v>
      </c>
      <c r="T20" s="142"/>
      <c r="U20" s="142">
        <v>5</v>
      </c>
      <c r="V20" s="210"/>
      <c r="W20" s="94">
        <f>W18</f>
        <v>41039</v>
      </c>
      <c r="X20" s="200">
        <f t="shared" ref="X20" si="89">X18</f>
        <v>41039</v>
      </c>
      <c r="Y20" s="142"/>
      <c r="Z20" s="142">
        <v>5</v>
      </c>
      <c r="AA20" s="224"/>
      <c r="AB20" s="94">
        <f>AB18</f>
        <v>41040</v>
      </c>
      <c r="AC20" s="200">
        <f t="shared" ref="AC20" si="90">AC18</f>
        <v>41040</v>
      </c>
      <c r="AD20" s="142" t="s">
        <v>87</v>
      </c>
      <c r="AE20" s="142">
        <v>0</v>
      </c>
      <c r="AF20" s="224"/>
      <c r="AG20" s="94">
        <f>AG18</f>
        <v>41041</v>
      </c>
      <c r="AH20" s="197">
        <f t="shared" ref="AH20" si="91">AH18</f>
        <v>41041</v>
      </c>
      <c r="AI20" s="142" t="s">
        <v>82</v>
      </c>
      <c r="AJ20" s="142"/>
      <c r="AK20" s="218"/>
      <c r="AL20" s="236"/>
      <c r="AM20" s="231">
        <v>3</v>
      </c>
      <c r="AN20" s="215">
        <f>DAY(DATE(YEAR($AL16),MONTH($AL16)+1,1)-1)-SUMPRODUCT((学年=AM20)*(TEXT(日,"yymm")=TEXT($AL16,"yymm"))*(日授給=$AC$1)+(学年=AM20)*(TEXT(月,"yymm")=TEXT($AL16,"yymm"))*(月授給=$AC$1)+(学年=AM20)*(TEXT(火,"yymm")=TEXT($AL16,"yymm"))*(火授給=$AC$1)+(学年=AM20)*(TEXT(水,"yymm")=TEXT($AL16,"yymm"))*(水授給=$AC$1)+(学年=AM20)*(TEXT(木,"yymm")=TEXT($AL16,"yymm"))*(木授給=$AC$1)+(学年=AM20)*(TEXT(金,"yymm")=TEXT($AL16,"yymm"))*(金授給=$AC$1)+(学年=AM20)*(TEXT(土,"yymm")=TEXT($AL16,"yymm"))*(土授給=$AC$1))</f>
        <v>21</v>
      </c>
      <c r="AO20" s="215">
        <f>AN20-SUMPRODUCT((学年=AM20)*(TEXT(日,"yymm")=TEXT($AL16,"yymm"))*(日授給=$X$1)+(学年=AM20)*(TEXT(月,"yymm")=TEXT($AL16,"yymm"))*(月授給=$X$1)+(学年=AM20)*(TEXT(火,"yymm")=TEXT($AL16,"yymm"))*(火授給=$X$1)+(学年=AM20)*(TEXT(水,"yymm")=TEXT($AL16,"yymm"))*(水授給=$X$1)+(学年=AM20)*(TEXT(木,"yymm")=TEXT($AL16,"yymm"))*(木授給=$X$1)+(学年=AM20)*(TEXT(金,"yymm")=TEXT($AL16,"yymm"))*(金授給=$X$1)+(学年=AM20)*(TEXT(土,"yymm")=TEXT($AL16,"yymm"))*(土授給=$X$1))</f>
        <v>20</v>
      </c>
      <c r="AP20" s="215">
        <f t="shared" ref="AP20:AQ20" si="92">AP7+AN20</f>
        <v>37</v>
      </c>
      <c r="AQ20" s="221">
        <f t="shared" si="92"/>
        <v>35</v>
      </c>
      <c r="AR20" s="125"/>
      <c r="AT20" s="273"/>
      <c r="AU20" s="127">
        <v>0</v>
      </c>
      <c r="AV20" s="127"/>
      <c r="AW20" s="127"/>
      <c r="AX20" s="127"/>
      <c r="AY20" s="127"/>
      <c r="AZ20" s="127"/>
      <c r="BA20" s="127"/>
      <c r="BB20" s="127"/>
    </row>
    <row r="21" spans="1:54" ht="7.5" customHeight="1">
      <c r="A21" s="212">
        <f>IF(D18="","",IF(D27="","",IF(MONTH(D18)=MONTH(D27),MONTH(D21),"")))</f>
        <v>5</v>
      </c>
      <c r="B21" s="96">
        <v>1</v>
      </c>
      <c r="C21" s="97">
        <f t="shared" si="0"/>
        <v>41042</v>
      </c>
      <c r="D21" s="262">
        <f t="shared" ref="D21" si="93">AH18+1</f>
        <v>41042</v>
      </c>
      <c r="E21" s="142" t="s">
        <v>82</v>
      </c>
      <c r="F21" s="142"/>
      <c r="G21" s="222" t="s">
        <v>99</v>
      </c>
      <c r="H21" s="94">
        <f t="shared" si="1"/>
        <v>41043</v>
      </c>
      <c r="I21" s="198">
        <f t="shared" si="17"/>
        <v>41043</v>
      </c>
      <c r="J21" s="142"/>
      <c r="K21" s="142">
        <v>6</v>
      </c>
      <c r="L21" s="222" t="s">
        <v>99</v>
      </c>
      <c r="M21" s="94">
        <f t="shared" si="3"/>
        <v>41044</v>
      </c>
      <c r="N21" s="198">
        <f t="shared" si="4"/>
        <v>41044</v>
      </c>
      <c r="O21" s="142"/>
      <c r="P21" s="142">
        <v>6</v>
      </c>
      <c r="Q21" s="222" t="s">
        <v>99</v>
      </c>
      <c r="R21" s="94">
        <f t="shared" si="5"/>
        <v>41045</v>
      </c>
      <c r="S21" s="203">
        <f t="shared" si="18"/>
        <v>41045</v>
      </c>
      <c r="T21" s="142"/>
      <c r="U21" s="142">
        <v>5</v>
      </c>
      <c r="V21" s="208" t="s">
        <v>100</v>
      </c>
      <c r="W21" s="94">
        <f t="shared" si="7"/>
        <v>41046</v>
      </c>
      <c r="X21" s="198">
        <f t="shared" si="19"/>
        <v>41046</v>
      </c>
      <c r="Y21" s="142"/>
      <c r="Z21" s="142">
        <v>6</v>
      </c>
      <c r="AA21" s="222" t="s">
        <v>99</v>
      </c>
      <c r="AB21" s="94">
        <f t="shared" si="9"/>
        <v>41047</v>
      </c>
      <c r="AC21" s="198">
        <f t="shared" si="20"/>
        <v>41047</v>
      </c>
      <c r="AD21" s="142"/>
      <c r="AE21" s="142">
        <v>6</v>
      </c>
      <c r="AF21" s="222" t="s">
        <v>99</v>
      </c>
      <c r="AG21" s="94">
        <f t="shared" ref="AG21" si="94">AC21+1</f>
        <v>41048</v>
      </c>
      <c r="AH21" s="194">
        <f t="shared" si="22"/>
        <v>41048</v>
      </c>
      <c r="AI21" s="142" t="s">
        <v>82</v>
      </c>
      <c r="AJ21" s="142"/>
      <c r="AK21" s="216" t="s">
        <v>90</v>
      </c>
      <c r="AL21" s="236"/>
      <c r="AM21" s="231"/>
      <c r="AN21" s="215"/>
      <c r="AO21" s="215"/>
      <c r="AP21" s="215"/>
      <c r="AQ21" s="221"/>
      <c r="AR21" s="125"/>
      <c r="AT21" s="274" t="str">
        <f t="shared" ref="AT21" ca="1" si="95">IF(OFFSET($AU$3,(ROW()-3)/3,0)=0,"",OFFSET($AU$3,(ROW()-3)/3,0))</f>
        <v>　</v>
      </c>
      <c r="AU21" s="127">
        <v>0</v>
      </c>
    </row>
    <row r="22" spans="1:54" s="76" customFormat="1" ht="7.5" customHeight="1">
      <c r="A22" s="212"/>
      <c r="B22" s="96">
        <v>2</v>
      </c>
      <c r="C22" s="97">
        <f>C21</f>
        <v>41042</v>
      </c>
      <c r="D22" s="263">
        <f t="shared" ref="D22" si="96">D21</f>
        <v>41042</v>
      </c>
      <c r="E22" s="142" t="s">
        <v>82</v>
      </c>
      <c r="F22" s="142"/>
      <c r="G22" s="223"/>
      <c r="H22" s="94">
        <f>H21</f>
        <v>41043</v>
      </c>
      <c r="I22" s="199">
        <f t="shared" ref="I22" si="97">I21</f>
        <v>41043</v>
      </c>
      <c r="J22" s="142"/>
      <c r="K22" s="142">
        <v>6</v>
      </c>
      <c r="L22" s="223"/>
      <c r="M22" s="94">
        <f>M21</f>
        <v>41044</v>
      </c>
      <c r="N22" s="199">
        <f t="shared" ref="N22" si="98">N21</f>
        <v>41044</v>
      </c>
      <c r="O22" s="142"/>
      <c r="P22" s="142">
        <v>6</v>
      </c>
      <c r="Q22" s="223"/>
      <c r="R22" s="94">
        <f>R21</f>
        <v>41045</v>
      </c>
      <c r="S22" s="204">
        <f t="shared" ref="S22" si="99">S21</f>
        <v>41045</v>
      </c>
      <c r="T22" s="142"/>
      <c r="U22" s="142">
        <v>5</v>
      </c>
      <c r="V22" s="209"/>
      <c r="W22" s="94">
        <f>W21</f>
        <v>41046</v>
      </c>
      <c r="X22" s="199">
        <f t="shared" ref="X22" si="100">X21</f>
        <v>41046</v>
      </c>
      <c r="Y22" s="142"/>
      <c r="Z22" s="142">
        <v>6</v>
      </c>
      <c r="AA22" s="223"/>
      <c r="AB22" s="94">
        <f>AB21</f>
        <v>41047</v>
      </c>
      <c r="AC22" s="199">
        <f t="shared" ref="AC22" si="101">AC21</f>
        <v>41047</v>
      </c>
      <c r="AD22" s="142"/>
      <c r="AE22" s="142">
        <v>6</v>
      </c>
      <c r="AF22" s="223"/>
      <c r="AG22" s="94">
        <f>AG21</f>
        <v>41048</v>
      </c>
      <c r="AH22" s="195">
        <f t="shared" ref="AH22" si="102">AH21</f>
        <v>41048</v>
      </c>
      <c r="AI22" s="142" t="s">
        <v>82</v>
      </c>
      <c r="AJ22" s="142"/>
      <c r="AK22" s="217"/>
      <c r="AL22" s="225" t="s">
        <v>77</v>
      </c>
      <c r="AM22" s="227">
        <v>1</v>
      </c>
      <c r="AN22" s="229">
        <f>SUMPRODUCT((学年=AM22)*(TEXT(日,"yymm")=TEXT(AL16,"yymm"))*日時数+(学年=AM22)*(TEXT(月,"yymm")=TEXT(AL16,"yymm"))*月時数+(学年=AM22)*(TEXT(火,"yymm")=TEXT(AL16,"yymm"))*火時数+(学年=AM22)*(TEXT(水,"yymm")=TEXT(AL16,"yymm"))*水時数+(学年=AM22)*(TEXT(木,"yymm")=TEXT(AL16,"yymm"))*木時数+(学年=AM22)*(TEXT(金,"yymm")=TEXT(AL16,"yymm"))*金時数+(学年=AM22)*(TEXT(土,"yymm")=TEXT(AL16,"yymm"))*土時数)</f>
        <v>110</v>
      </c>
      <c r="AO22" s="229">
        <f>AO9+AN22</f>
        <v>185</v>
      </c>
      <c r="AP22" s="237"/>
      <c r="AQ22" s="238"/>
      <c r="AR22" s="125"/>
      <c r="AT22" s="272"/>
      <c r="AU22" s="127">
        <v>0</v>
      </c>
      <c r="AV22" s="127"/>
      <c r="AW22" s="127"/>
      <c r="AX22" s="127"/>
      <c r="AY22" s="127"/>
      <c r="AZ22" s="127"/>
      <c r="BA22" s="127"/>
      <c r="BB22" s="127"/>
    </row>
    <row r="23" spans="1:54" s="76" customFormat="1" ht="7.5" customHeight="1">
      <c r="A23" s="212"/>
      <c r="B23" s="92">
        <v>3</v>
      </c>
      <c r="C23" s="93">
        <f>C21</f>
        <v>41042</v>
      </c>
      <c r="D23" s="263">
        <f t="shared" ref="D23" si="103">D21</f>
        <v>41042</v>
      </c>
      <c r="E23" s="142" t="s">
        <v>82</v>
      </c>
      <c r="F23" s="142"/>
      <c r="G23" s="224"/>
      <c r="H23" s="94">
        <f>H21</f>
        <v>41043</v>
      </c>
      <c r="I23" s="200">
        <f t="shared" ref="I23" si="104">I21</f>
        <v>41043</v>
      </c>
      <c r="J23" s="142"/>
      <c r="K23" s="142">
        <v>6</v>
      </c>
      <c r="L23" s="224"/>
      <c r="M23" s="94">
        <f>M21</f>
        <v>41044</v>
      </c>
      <c r="N23" s="200">
        <f t="shared" ref="N23" si="105">N21</f>
        <v>41044</v>
      </c>
      <c r="O23" s="142"/>
      <c r="P23" s="142">
        <v>6</v>
      </c>
      <c r="Q23" s="224"/>
      <c r="R23" s="94">
        <f>R21</f>
        <v>41045</v>
      </c>
      <c r="S23" s="205">
        <f t="shared" ref="S23" si="106">S21</f>
        <v>41045</v>
      </c>
      <c r="T23" s="142"/>
      <c r="U23" s="142">
        <v>5</v>
      </c>
      <c r="V23" s="210"/>
      <c r="W23" s="94">
        <f>W21</f>
        <v>41046</v>
      </c>
      <c r="X23" s="200">
        <f t="shared" ref="X23" si="107">X21</f>
        <v>41046</v>
      </c>
      <c r="Y23" s="142"/>
      <c r="Z23" s="142">
        <v>6</v>
      </c>
      <c r="AA23" s="224"/>
      <c r="AB23" s="94">
        <f>AB21</f>
        <v>41047</v>
      </c>
      <c r="AC23" s="200">
        <f t="shared" ref="AC23" si="108">AC21</f>
        <v>41047</v>
      </c>
      <c r="AD23" s="142"/>
      <c r="AE23" s="142">
        <v>6</v>
      </c>
      <c r="AF23" s="224"/>
      <c r="AG23" s="94">
        <f>AG21</f>
        <v>41048</v>
      </c>
      <c r="AH23" s="197">
        <f t="shared" ref="AH23" si="109">AH21</f>
        <v>41048</v>
      </c>
      <c r="AI23" s="142" t="s">
        <v>82</v>
      </c>
      <c r="AJ23" s="142"/>
      <c r="AK23" s="218"/>
      <c r="AL23" s="225"/>
      <c r="AM23" s="228"/>
      <c r="AN23" s="230"/>
      <c r="AO23" s="230"/>
      <c r="AP23" s="239"/>
      <c r="AQ23" s="240"/>
      <c r="AR23" s="125"/>
      <c r="AT23" s="273"/>
      <c r="AU23" s="127">
        <v>0</v>
      </c>
      <c r="AV23" s="127"/>
      <c r="AW23" s="127"/>
      <c r="AX23" s="127"/>
      <c r="AY23" s="127"/>
      <c r="AZ23" s="127"/>
      <c r="BA23" s="127"/>
      <c r="BB23" s="127"/>
    </row>
    <row r="24" spans="1:54" ht="7.5" customHeight="1">
      <c r="A24" s="212" t="str">
        <f>IF(D21="","",IF(D30="","",IF(MONTH(D21)=MONTH(D30),MONTH(D24),"")))</f>
        <v/>
      </c>
      <c r="B24" s="92">
        <v>1</v>
      </c>
      <c r="C24" s="93">
        <f t="shared" si="0"/>
        <v>41049</v>
      </c>
      <c r="D24" s="262">
        <f t="shared" ref="D24" si="110">AH21+1</f>
        <v>41049</v>
      </c>
      <c r="E24" s="142" t="s">
        <v>82</v>
      </c>
      <c r="F24" s="142"/>
      <c r="G24" s="222"/>
      <c r="H24" s="94">
        <f t="shared" si="1"/>
        <v>41050</v>
      </c>
      <c r="I24" s="198">
        <f t="shared" si="17"/>
        <v>41050</v>
      </c>
      <c r="J24" s="142"/>
      <c r="K24" s="142">
        <v>4</v>
      </c>
      <c r="L24" s="222" t="s">
        <v>105</v>
      </c>
      <c r="M24" s="94">
        <f t="shared" si="3"/>
        <v>41051</v>
      </c>
      <c r="N24" s="198">
        <f t="shared" si="4"/>
        <v>41051</v>
      </c>
      <c r="O24" s="142"/>
      <c r="P24" s="142">
        <v>6</v>
      </c>
      <c r="Q24" s="222" t="s">
        <v>199</v>
      </c>
      <c r="R24" s="94">
        <f t="shared" si="5"/>
        <v>41052</v>
      </c>
      <c r="S24" s="203">
        <f t="shared" si="18"/>
        <v>41052</v>
      </c>
      <c r="T24" s="142"/>
      <c r="U24" s="142">
        <v>5</v>
      </c>
      <c r="V24" s="208" t="s">
        <v>200</v>
      </c>
      <c r="W24" s="94">
        <f t="shared" si="7"/>
        <v>41053</v>
      </c>
      <c r="X24" s="198">
        <f t="shared" si="19"/>
        <v>41053</v>
      </c>
      <c r="Y24" s="142"/>
      <c r="Z24" s="142">
        <v>6</v>
      </c>
      <c r="AA24" s="222" t="s">
        <v>145</v>
      </c>
      <c r="AB24" s="94">
        <f t="shared" si="9"/>
        <v>41054</v>
      </c>
      <c r="AC24" s="198">
        <f t="shared" si="20"/>
        <v>41054</v>
      </c>
      <c r="AD24" s="142"/>
      <c r="AE24" s="142">
        <v>5</v>
      </c>
      <c r="AF24" s="222" t="s">
        <v>157</v>
      </c>
      <c r="AG24" s="94">
        <f t="shared" ref="AG24" si="111">AC24+1</f>
        <v>41055</v>
      </c>
      <c r="AH24" s="194">
        <f t="shared" si="22"/>
        <v>41055</v>
      </c>
      <c r="AI24" s="142" t="s">
        <v>82</v>
      </c>
      <c r="AJ24" s="142"/>
      <c r="AK24" s="216" t="s">
        <v>175</v>
      </c>
      <c r="AL24" s="225"/>
      <c r="AM24" s="231">
        <v>2</v>
      </c>
      <c r="AN24" s="232">
        <f>SUMPRODUCT((学年=AM24)*(TEXT(日,"yymm")=TEXT(AL16,"yymm"))*日時数+(学年=AM24)*(TEXT(月,"yymm")=TEXT(AL16,"yymm"))*月時数+(学年=AM24)*(TEXT(火,"yymm")=TEXT(AL16,"yymm"))*火時数+(学年=AM24)*(TEXT(水,"yymm")=TEXT(AL16,"yymm"))*水時数+(学年=AM24)*(TEXT(木,"yymm")=TEXT(AL16,"yymm"))*木時数+(学年=AM24)*(TEXT(金,"yymm")=TEXT(AL16,"yymm"))*金時数+(学年=AM24)*(TEXT(土,"yymm")=TEXT(AL16,"yymm"))*土時数)</f>
        <v>110</v>
      </c>
      <c r="AO24" s="232">
        <f t="shared" ref="AO24" si="112">AO11+AN24</f>
        <v>189</v>
      </c>
      <c r="AP24" s="239"/>
      <c r="AQ24" s="240"/>
      <c r="AR24" s="125"/>
      <c r="AT24" s="274" t="str">
        <f t="shared" ref="AT24" ca="1" si="113">IF(OFFSET($AU$3,(ROW()-3)/3,0)=0,"",OFFSET($AU$3,(ROW()-3)/3,0))</f>
        <v xml:space="preserve">　
</v>
      </c>
      <c r="AU24" s="127">
        <v>0</v>
      </c>
    </row>
    <row r="25" spans="1:54" s="76" customFormat="1" ht="7.5" customHeight="1">
      <c r="A25" s="212"/>
      <c r="B25" s="92">
        <v>2</v>
      </c>
      <c r="C25" s="93">
        <f>C24</f>
        <v>41049</v>
      </c>
      <c r="D25" s="263">
        <f t="shared" ref="D25" si="114">D24</f>
        <v>41049</v>
      </c>
      <c r="E25" s="142" t="s">
        <v>82</v>
      </c>
      <c r="F25" s="142"/>
      <c r="G25" s="223"/>
      <c r="H25" s="94">
        <f>H24</f>
        <v>41050</v>
      </c>
      <c r="I25" s="199">
        <f t="shared" ref="I25" si="115">I24</f>
        <v>41050</v>
      </c>
      <c r="J25" s="142"/>
      <c r="K25" s="142">
        <v>4</v>
      </c>
      <c r="L25" s="223"/>
      <c r="M25" s="94">
        <f>M24</f>
        <v>41051</v>
      </c>
      <c r="N25" s="199">
        <f t="shared" ref="N25" si="116">N24</f>
        <v>41051</v>
      </c>
      <c r="O25" s="142"/>
      <c r="P25" s="142">
        <v>6</v>
      </c>
      <c r="Q25" s="223"/>
      <c r="R25" s="94">
        <f>R24</f>
        <v>41052</v>
      </c>
      <c r="S25" s="204">
        <f t="shared" ref="S25" si="117">S24</f>
        <v>41052</v>
      </c>
      <c r="T25" s="142"/>
      <c r="U25" s="142">
        <v>5</v>
      </c>
      <c r="V25" s="209"/>
      <c r="W25" s="94">
        <f>W24</f>
        <v>41053</v>
      </c>
      <c r="X25" s="199">
        <f t="shared" ref="X25" si="118">X24</f>
        <v>41053</v>
      </c>
      <c r="Y25" s="142"/>
      <c r="Z25" s="142">
        <v>6</v>
      </c>
      <c r="AA25" s="223"/>
      <c r="AB25" s="94">
        <f>AB24</f>
        <v>41054</v>
      </c>
      <c r="AC25" s="199">
        <f t="shared" ref="AC25" si="119">AC24</f>
        <v>41054</v>
      </c>
      <c r="AD25" s="142"/>
      <c r="AE25" s="142">
        <v>5</v>
      </c>
      <c r="AF25" s="223"/>
      <c r="AG25" s="94">
        <f>AG24</f>
        <v>41055</v>
      </c>
      <c r="AH25" s="195">
        <f t="shared" ref="AH25" si="120">AH24</f>
        <v>41055</v>
      </c>
      <c r="AI25" s="142" t="s">
        <v>82</v>
      </c>
      <c r="AJ25" s="142"/>
      <c r="AK25" s="217"/>
      <c r="AL25" s="225"/>
      <c r="AM25" s="231"/>
      <c r="AN25" s="232"/>
      <c r="AO25" s="232"/>
      <c r="AP25" s="239"/>
      <c r="AQ25" s="240"/>
      <c r="AR25" s="125"/>
      <c r="AT25" s="272"/>
      <c r="AU25" s="127">
        <v>0</v>
      </c>
      <c r="AV25" s="127"/>
      <c r="AW25" s="127"/>
      <c r="AX25" s="127"/>
      <c r="AY25" s="127"/>
      <c r="AZ25" s="127"/>
      <c r="BA25" s="127"/>
      <c r="BB25" s="127"/>
    </row>
    <row r="26" spans="1:54" s="76" customFormat="1" ht="7.5" customHeight="1">
      <c r="A26" s="212"/>
      <c r="B26" s="92">
        <v>3</v>
      </c>
      <c r="C26" s="93">
        <f>C24</f>
        <v>41049</v>
      </c>
      <c r="D26" s="263">
        <f t="shared" ref="D26" si="121">D24</f>
        <v>41049</v>
      </c>
      <c r="E26" s="142" t="s">
        <v>82</v>
      </c>
      <c r="F26" s="142"/>
      <c r="G26" s="224"/>
      <c r="H26" s="94">
        <f>H24</f>
        <v>41050</v>
      </c>
      <c r="I26" s="200">
        <f t="shared" ref="I26" si="122">I24</f>
        <v>41050</v>
      </c>
      <c r="J26" s="142"/>
      <c r="K26" s="142">
        <v>4</v>
      </c>
      <c r="L26" s="224"/>
      <c r="M26" s="94">
        <f>M24</f>
        <v>41051</v>
      </c>
      <c r="N26" s="200">
        <f t="shared" ref="N26" si="123">N24</f>
        <v>41051</v>
      </c>
      <c r="O26" s="142"/>
      <c r="P26" s="142">
        <v>6</v>
      </c>
      <c r="Q26" s="224"/>
      <c r="R26" s="94">
        <f>R24</f>
        <v>41052</v>
      </c>
      <c r="S26" s="205">
        <f t="shared" ref="S26" si="124">S24</f>
        <v>41052</v>
      </c>
      <c r="T26" s="142"/>
      <c r="U26" s="142">
        <v>5</v>
      </c>
      <c r="V26" s="210"/>
      <c r="W26" s="94">
        <f>W24</f>
        <v>41053</v>
      </c>
      <c r="X26" s="200">
        <f t="shared" ref="X26" si="125">X24</f>
        <v>41053</v>
      </c>
      <c r="Y26" s="142"/>
      <c r="Z26" s="142">
        <v>6</v>
      </c>
      <c r="AA26" s="224"/>
      <c r="AB26" s="94">
        <f>AB24</f>
        <v>41054</v>
      </c>
      <c r="AC26" s="200">
        <f t="shared" ref="AC26" si="126">AC24</f>
        <v>41054</v>
      </c>
      <c r="AD26" s="142"/>
      <c r="AE26" s="142">
        <v>5</v>
      </c>
      <c r="AF26" s="224"/>
      <c r="AG26" s="94">
        <f>AG24</f>
        <v>41055</v>
      </c>
      <c r="AH26" s="197">
        <f t="shared" ref="AH26" si="127">AH24</f>
        <v>41055</v>
      </c>
      <c r="AI26" s="142" t="s">
        <v>82</v>
      </c>
      <c r="AJ26" s="142"/>
      <c r="AK26" s="218"/>
      <c r="AL26" s="225"/>
      <c r="AM26" s="231">
        <v>3</v>
      </c>
      <c r="AN26" s="232">
        <f>SUMPRODUCT((学年=AM26)*(TEXT(日,"yymm")=TEXT(AL16,"yymm"))*日時数+(学年=AM26)*(TEXT(月,"yymm")=TEXT(AL16,"yymm"))*月時数+(学年=AM26)*(TEXT(火,"yymm")=TEXT(AL16,"yymm"))*火時数+(学年=AM26)*(TEXT(水,"yymm")=TEXT(AL16,"yymm"))*水時数+(学年=AM26)*(TEXT(木,"yymm")=TEXT(AL16,"yymm"))*木時数+(学年=AM26)*(TEXT(金,"yymm")=TEXT(AL16,"yymm"))*金時数+(学年=AM26)*(TEXT(土,"yymm")=TEXT(AL16,"yymm"))*土時数)</f>
        <v>110</v>
      </c>
      <c r="AO26" s="232">
        <f t="shared" ref="AO26" si="128">AO13+AN26</f>
        <v>189</v>
      </c>
      <c r="AP26" s="239"/>
      <c r="AQ26" s="240"/>
      <c r="AR26" s="125"/>
      <c r="AT26" s="273"/>
      <c r="AU26" s="127">
        <v>0</v>
      </c>
      <c r="AV26" s="127"/>
      <c r="AW26" s="127"/>
      <c r="AX26" s="127"/>
      <c r="AY26" s="127"/>
      <c r="AZ26" s="127"/>
      <c r="BA26" s="127"/>
      <c r="BB26" s="127"/>
    </row>
    <row r="27" spans="1:54" ht="7.5" customHeight="1">
      <c r="A27" s="212" t="str">
        <f>IF(D24="","",IF(D33="","",IF(MONTH(D24)=MONTH(D33),MONTH(D27),"")))</f>
        <v/>
      </c>
      <c r="B27" s="92">
        <v>1</v>
      </c>
      <c r="C27" s="93">
        <f t="shared" si="0"/>
        <v>41056</v>
      </c>
      <c r="D27" s="262">
        <f t="shared" ref="D27" si="129">AH24+1</f>
        <v>41056</v>
      </c>
      <c r="E27" s="142" t="s">
        <v>82</v>
      </c>
      <c r="F27" s="142"/>
      <c r="G27" s="222" t="s">
        <v>90</v>
      </c>
      <c r="H27" s="94">
        <f t="shared" si="1"/>
        <v>41057</v>
      </c>
      <c r="I27" s="198">
        <f t="shared" si="17"/>
        <v>41057</v>
      </c>
      <c r="J27" s="142"/>
      <c r="K27" s="142">
        <v>6</v>
      </c>
      <c r="L27" s="222" t="s">
        <v>106</v>
      </c>
      <c r="M27" s="94">
        <f t="shared" si="3"/>
        <v>41058</v>
      </c>
      <c r="N27" s="198">
        <f t="shared" si="4"/>
        <v>41058</v>
      </c>
      <c r="O27" s="142"/>
      <c r="P27" s="142">
        <v>6</v>
      </c>
      <c r="Q27" s="222" t="s">
        <v>99</v>
      </c>
      <c r="R27" s="94">
        <f t="shared" si="5"/>
        <v>41059</v>
      </c>
      <c r="S27" s="203">
        <f t="shared" si="18"/>
        <v>41059</v>
      </c>
      <c r="T27" s="142"/>
      <c r="U27" s="142">
        <v>5</v>
      </c>
      <c r="V27" s="208" t="s">
        <v>99</v>
      </c>
      <c r="W27" s="94">
        <f t="shared" si="7"/>
        <v>41060</v>
      </c>
      <c r="X27" s="198">
        <f t="shared" si="19"/>
        <v>41060</v>
      </c>
      <c r="Y27" s="142"/>
      <c r="Z27" s="142">
        <v>6</v>
      </c>
      <c r="AA27" s="222" t="s">
        <v>99</v>
      </c>
      <c r="AB27" s="94">
        <f t="shared" si="9"/>
        <v>41061</v>
      </c>
      <c r="AC27" s="198">
        <f t="shared" si="20"/>
        <v>41061</v>
      </c>
      <c r="AD27" s="142"/>
      <c r="AE27" s="142">
        <v>6</v>
      </c>
      <c r="AF27" s="222" t="s">
        <v>99</v>
      </c>
      <c r="AG27" s="94">
        <f t="shared" ref="AG27" si="130">AC27+1</f>
        <v>41062</v>
      </c>
      <c r="AH27" s="194">
        <f t="shared" si="22"/>
        <v>41062</v>
      </c>
      <c r="AI27" s="142" t="s">
        <v>82</v>
      </c>
      <c r="AJ27" s="142"/>
      <c r="AK27" s="216" t="s">
        <v>176</v>
      </c>
      <c r="AL27" s="226"/>
      <c r="AM27" s="231"/>
      <c r="AN27" s="232"/>
      <c r="AO27" s="232"/>
      <c r="AP27" s="239"/>
      <c r="AQ27" s="240"/>
      <c r="AR27" s="125"/>
      <c r="AT27" s="274" t="str">
        <f t="shared" ref="AT27" ca="1" si="131">IF(OFFSET($AU$3,(ROW()-3)/3,0)=0,"",OFFSET($AU$3,(ROW()-3)/3,0))</f>
        <v>県総体陸上予選会　</v>
      </c>
      <c r="AU27" s="127" t="s">
        <v>39</v>
      </c>
    </row>
    <row r="28" spans="1:54" s="76" customFormat="1" ht="7.5" customHeight="1">
      <c r="A28" s="212"/>
      <c r="B28" s="92">
        <v>2</v>
      </c>
      <c r="C28" s="93">
        <f>C27</f>
        <v>41056</v>
      </c>
      <c r="D28" s="263">
        <f t="shared" ref="D28" si="132">D27</f>
        <v>41056</v>
      </c>
      <c r="E28" s="142" t="s">
        <v>82</v>
      </c>
      <c r="F28" s="142"/>
      <c r="G28" s="223"/>
      <c r="H28" s="94">
        <f>H27</f>
        <v>41057</v>
      </c>
      <c r="I28" s="199">
        <f t="shared" ref="I28" si="133">I27</f>
        <v>41057</v>
      </c>
      <c r="J28" s="142"/>
      <c r="K28" s="142">
        <v>6</v>
      </c>
      <c r="L28" s="223"/>
      <c r="M28" s="94">
        <f>M27</f>
        <v>41058</v>
      </c>
      <c r="N28" s="199">
        <f t="shared" ref="N28" si="134">N27</f>
        <v>41058</v>
      </c>
      <c r="O28" s="142"/>
      <c r="P28" s="142">
        <v>6</v>
      </c>
      <c r="Q28" s="223"/>
      <c r="R28" s="94">
        <f>R27</f>
        <v>41059</v>
      </c>
      <c r="S28" s="204">
        <f t="shared" ref="S28" si="135">S27</f>
        <v>41059</v>
      </c>
      <c r="T28" s="142"/>
      <c r="U28" s="142">
        <v>5</v>
      </c>
      <c r="V28" s="209"/>
      <c r="W28" s="94">
        <f>W27</f>
        <v>41060</v>
      </c>
      <c r="X28" s="199">
        <f t="shared" ref="X28" si="136">X27</f>
        <v>41060</v>
      </c>
      <c r="Y28" s="142"/>
      <c r="Z28" s="142">
        <v>6</v>
      </c>
      <c r="AA28" s="223"/>
      <c r="AB28" s="94">
        <f>AB27</f>
        <v>41061</v>
      </c>
      <c r="AC28" s="199">
        <f t="shared" ref="AC28" si="137">AC27</f>
        <v>41061</v>
      </c>
      <c r="AD28" s="142"/>
      <c r="AE28" s="142">
        <v>6</v>
      </c>
      <c r="AF28" s="223"/>
      <c r="AG28" s="94">
        <f>AG27</f>
        <v>41062</v>
      </c>
      <c r="AH28" s="195">
        <f t="shared" ref="AH28" si="138">AH27</f>
        <v>41062</v>
      </c>
      <c r="AI28" s="142" t="s">
        <v>82</v>
      </c>
      <c r="AJ28" s="142"/>
      <c r="AK28" s="217"/>
      <c r="AL28" s="103"/>
      <c r="AM28" s="112"/>
      <c r="AN28" s="113"/>
      <c r="AO28" s="113"/>
      <c r="AP28" s="113"/>
      <c r="AQ28" s="114"/>
      <c r="AR28" s="101"/>
      <c r="AT28" s="272"/>
      <c r="AU28" s="127" t="s">
        <v>95</v>
      </c>
      <c r="AV28" s="127"/>
      <c r="AW28" s="127"/>
      <c r="AX28" s="127"/>
      <c r="AY28" s="127"/>
      <c r="AZ28" s="127"/>
      <c r="BA28" s="127"/>
      <c r="BB28" s="127"/>
    </row>
    <row r="29" spans="1:54" s="76" customFormat="1" ht="7.5" customHeight="1">
      <c r="A29" s="212"/>
      <c r="B29" s="92">
        <v>3</v>
      </c>
      <c r="C29" s="93">
        <f>C27</f>
        <v>41056</v>
      </c>
      <c r="D29" s="263">
        <f t="shared" ref="D29" si="139">D27</f>
        <v>41056</v>
      </c>
      <c r="E29" s="142" t="s">
        <v>82</v>
      </c>
      <c r="F29" s="142"/>
      <c r="G29" s="224"/>
      <c r="H29" s="94">
        <f>H27</f>
        <v>41057</v>
      </c>
      <c r="I29" s="200">
        <f t="shared" ref="I29" si="140">I27</f>
        <v>41057</v>
      </c>
      <c r="J29" s="142"/>
      <c r="K29" s="142">
        <v>6</v>
      </c>
      <c r="L29" s="224"/>
      <c r="M29" s="94">
        <f>M27</f>
        <v>41058</v>
      </c>
      <c r="N29" s="200">
        <f t="shared" ref="N29" si="141">N27</f>
        <v>41058</v>
      </c>
      <c r="O29" s="142"/>
      <c r="P29" s="142">
        <v>6</v>
      </c>
      <c r="Q29" s="224"/>
      <c r="R29" s="94">
        <f>R27</f>
        <v>41059</v>
      </c>
      <c r="S29" s="205">
        <f t="shared" ref="S29" si="142">S27</f>
        <v>41059</v>
      </c>
      <c r="T29" s="142"/>
      <c r="U29" s="142">
        <v>5</v>
      </c>
      <c r="V29" s="210"/>
      <c r="W29" s="94">
        <f>W27</f>
        <v>41060</v>
      </c>
      <c r="X29" s="200">
        <f t="shared" ref="X29" si="143">X27</f>
        <v>41060</v>
      </c>
      <c r="Y29" s="142"/>
      <c r="Z29" s="142">
        <v>6</v>
      </c>
      <c r="AA29" s="224"/>
      <c r="AB29" s="94">
        <f>AB27</f>
        <v>41061</v>
      </c>
      <c r="AC29" s="200">
        <f t="shared" ref="AC29" si="144">AC27</f>
        <v>41061</v>
      </c>
      <c r="AD29" s="142"/>
      <c r="AE29" s="142">
        <v>6</v>
      </c>
      <c r="AF29" s="224"/>
      <c r="AG29" s="94">
        <f>AG27</f>
        <v>41062</v>
      </c>
      <c r="AH29" s="197">
        <f t="shared" ref="AH29" si="145">AH27</f>
        <v>41062</v>
      </c>
      <c r="AI29" s="142" t="s">
        <v>82</v>
      </c>
      <c r="AJ29" s="142"/>
      <c r="AK29" s="218"/>
      <c r="AL29" s="233">
        <f>DATE(YEAR(AL16),MONTH(AL16)+1,1)</f>
        <v>41061</v>
      </c>
      <c r="AM29" s="235">
        <v>1</v>
      </c>
      <c r="AN29" s="219">
        <f>DAY(DATE(YEAR($AL29),MONTH($AL29)+1,1)-1)-SUMPRODUCT((学年=AM29)*(TEXT(日,"yymm")=TEXT($AL29,"yymm"))*(日授給=$AC$1)+(学年=AM29)*(TEXT(月,"yymm")=TEXT($AL29,"yymm"))*(月授給=$AC$1)+(学年=AM29)*(TEXT(火,"yymm")=TEXT($AL29,"yymm"))*(火授給=$AC$1)+(学年=AM29)*(TEXT(水,"yymm")=TEXT($AL29,"yymm"))*(水授給=$AC$1)+(学年=AM29)*(TEXT(木,"yymm")=TEXT($AL29,"yymm"))*(木授給=$AC$1)+(学年=AM29)*(TEXT(金,"yymm")=TEXT($AL29,"yymm"))*(金授給=$AC$1)+(学年=AM29)*(TEXT(土,"yymm")=TEXT($AL29,"yymm"))*(土授給=$AC$1))</f>
        <v>21</v>
      </c>
      <c r="AO29" s="219">
        <f>AN29-SUMPRODUCT((学年=AM29)*(TEXT(日,"yymm")=TEXT($AL29,"yymm"))*(日授給=$X$1)+(学年=AM29)*(TEXT(月,"yymm")=TEXT($AL29,"yymm"))*(月授給=$X$1)+(学年=AM29)*(TEXT(火,"yymm")=TEXT($AL29,"yymm"))*(火授給=$X$1)+(学年=AM29)*(TEXT(水,"yymm")=TEXT($AL29,"yymm"))*(水授給=$X$1)+(学年=AM29)*(TEXT(木,"yymm")=TEXT($AL29,"yymm"))*(木授給=$X$1)+(学年=AM29)*(TEXT(金,"yymm")=TEXT($AL29,"yymm"))*(金授給=$X$1)+(学年=AM29)*(TEXT(土,"yymm")=TEXT($AL29,"yymm"))*(土授給=$X$1))</f>
        <v>20</v>
      </c>
      <c r="AP29" s="219">
        <f>AP16+AN29</f>
        <v>57</v>
      </c>
      <c r="AQ29" s="220">
        <f>AQ16+AO29</f>
        <v>55</v>
      </c>
      <c r="AR29" s="101"/>
      <c r="AT29" s="273"/>
      <c r="AU29" s="127">
        <v>0</v>
      </c>
      <c r="AV29" s="127"/>
      <c r="AW29" s="127"/>
      <c r="AX29" s="127"/>
      <c r="AY29" s="127"/>
      <c r="AZ29" s="127"/>
      <c r="BA29" s="127"/>
      <c r="BB29" s="127"/>
    </row>
    <row r="30" spans="1:54" ht="7.5" customHeight="1">
      <c r="A30" s="212" t="str">
        <f>IF(D27="","",IF(D36="","",IF(MONTH(D27)=MONTH(D36),MONTH(D30),"")))</f>
        <v/>
      </c>
      <c r="B30" s="92">
        <v>1</v>
      </c>
      <c r="C30" s="93">
        <f t="shared" si="0"/>
        <v>41063</v>
      </c>
      <c r="D30" s="262">
        <f t="shared" ref="D30" si="146">AH27+1</f>
        <v>41063</v>
      </c>
      <c r="E30" s="142" t="s">
        <v>82</v>
      </c>
      <c r="F30" s="142"/>
      <c r="G30" s="222" t="s">
        <v>99</v>
      </c>
      <c r="H30" s="94">
        <f t="shared" si="1"/>
        <v>41064</v>
      </c>
      <c r="I30" s="198">
        <f t="shared" si="17"/>
        <v>41064</v>
      </c>
      <c r="J30" s="142"/>
      <c r="K30" s="142">
        <v>6</v>
      </c>
      <c r="L30" s="222" t="s">
        <v>99</v>
      </c>
      <c r="M30" s="94">
        <f t="shared" si="3"/>
        <v>41065</v>
      </c>
      <c r="N30" s="198">
        <f t="shared" si="4"/>
        <v>41065</v>
      </c>
      <c r="O30" s="142" t="s">
        <v>87</v>
      </c>
      <c r="P30" s="142">
        <v>0</v>
      </c>
      <c r="Q30" s="222"/>
      <c r="R30" s="94">
        <f t="shared" si="5"/>
        <v>41066</v>
      </c>
      <c r="S30" s="203">
        <f t="shared" si="18"/>
        <v>41066</v>
      </c>
      <c r="T30" s="142"/>
      <c r="U30" s="142">
        <v>5</v>
      </c>
      <c r="V30" s="208" t="s">
        <v>130</v>
      </c>
      <c r="W30" s="94">
        <f t="shared" si="7"/>
        <v>41067</v>
      </c>
      <c r="X30" s="198">
        <f t="shared" si="19"/>
        <v>41067</v>
      </c>
      <c r="Y30" s="142"/>
      <c r="Z30" s="142">
        <v>6</v>
      </c>
      <c r="AA30" s="222" t="s">
        <v>99</v>
      </c>
      <c r="AB30" s="94">
        <f t="shared" si="9"/>
        <v>41068</v>
      </c>
      <c r="AC30" s="198">
        <f t="shared" si="20"/>
        <v>41068</v>
      </c>
      <c r="AD30" s="142"/>
      <c r="AE30" s="142">
        <v>1</v>
      </c>
      <c r="AF30" s="222" t="s">
        <v>158</v>
      </c>
      <c r="AG30" s="94">
        <f t="shared" ref="AG30" si="147">AC30+1</f>
        <v>41069</v>
      </c>
      <c r="AH30" s="194">
        <f t="shared" si="22"/>
        <v>41069</v>
      </c>
      <c r="AI30" s="142" t="s">
        <v>82</v>
      </c>
      <c r="AJ30" s="142"/>
      <c r="AK30" s="216" t="s">
        <v>99</v>
      </c>
      <c r="AL30" s="234"/>
      <c r="AM30" s="231"/>
      <c r="AN30" s="215"/>
      <c r="AO30" s="215"/>
      <c r="AP30" s="215"/>
      <c r="AQ30" s="221"/>
      <c r="AR30" s="125"/>
      <c r="AT30" s="274" t="str">
        <f t="shared" ref="AT30" ca="1" si="148">IF(OFFSET($AU$3,(ROW()-3)/3,0)=0,"",OFFSET($AU$3,(ROW()-3)/3,0))</f>
        <v/>
      </c>
      <c r="AU30" s="127" t="s">
        <v>162</v>
      </c>
    </row>
    <row r="31" spans="1:54" s="76" customFormat="1" ht="7.5" customHeight="1">
      <c r="A31" s="212"/>
      <c r="B31" s="92">
        <v>2</v>
      </c>
      <c r="C31" s="93">
        <f>C30</f>
        <v>41063</v>
      </c>
      <c r="D31" s="263">
        <f t="shared" ref="D31" si="149">D30</f>
        <v>41063</v>
      </c>
      <c r="E31" s="142" t="s">
        <v>82</v>
      </c>
      <c r="F31" s="142"/>
      <c r="G31" s="223"/>
      <c r="H31" s="94">
        <f>H30</f>
        <v>41064</v>
      </c>
      <c r="I31" s="199">
        <f t="shared" ref="I31" si="150">I30</f>
        <v>41064</v>
      </c>
      <c r="J31" s="142"/>
      <c r="K31" s="142">
        <v>6</v>
      </c>
      <c r="L31" s="223"/>
      <c r="M31" s="94">
        <f>M30</f>
        <v>41065</v>
      </c>
      <c r="N31" s="199">
        <f t="shared" ref="N31" si="151">N30</f>
        <v>41065</v>
      </c>
      <c r="O31" s="142" t="s">
        <v>87</v>
      </c>
      <c r="P31" s="142">
        <v>0</v>
      </c>
      <c r="Q31" s="223"/>
      <c r="R31" s="94">
        <f>R30</f>
        <v>41066</v>
      </c>
      <c r="S31" s="204">
        <f t="shared" ref="S31" si="152">S30</f>
        <v>41066</v>
      </c>
      <c r="T31" s="142"/>
      <c r="U31" s="142">
        <v>5</v>
      </c>
      <c r="V31" s="209"/>
      <c r="W31" s="94">
        <f>W30</f>
        <v>41067</v>
      </c>
      <c r="X31" s="199">
        <f t="shared" ref="X31" si="153">X30</f>
        <v>41067</v>
      </c>
      <c r="Y31" s="142"/>
      <c r="Z31" s="142">
        <v>6</v>
      </c>
      <c r="AA31" s="223"/>
      <c r="AB31" s="94">
        <f>AB30</f>
        <v>41068</v>
      </c>
      <c r="AC31" s="199">
        <f t="shared" ref="AC31" si="154">AC30</f>
        <v>41068</v>
      </c>
      <c r="AD31" s="142"/>
      <c r="AE31" s="142">
        <v>6</v>
      </c>
      <c r="AF31" s="223"/>
      <c r="AG31" s="94">
        <f>AG30</f>
        <v>41069</v>
      </c>
      <c r="AH31" s="195">
        <f t="shared" ref="AH31" si="155">AH30</f>
        <v>41069</v>
      </c>
      <c r="AI31" s="142" t="s">
        <v>82</v>
      </c>
      <c r="AJ31" s="142"/>
      <c r="AK31" s="217"/>
      <c r="AL31" s="236" t="s">
        <v>84</v>
      </c>
      <c r="AM31" s="231">
        <v>2</v>
      </c>
      <c r="AN31" s="215">
        <f>DAY(DATE(YEAR($AL29),MONTH($AL29)+1,1)-1)-SUMPRODUCT((学年=AM31)*(TEXT(日,"yymm")=TEXT($AL29,"yymm"))*(日授給=$AC$1)+(学年=AM31)*(TEXT(月,"yymm")=TEXT($AL29,"yymm"))*(月授給=$AC$1)+(学年=AM31)*(TEXT(火,"yymm")=TEXT($AL29,"yymm"))*(火授給=$AC$1)+(学年=AM31)*(TEXT(水,"yymm")=TEXT($AL29,"yymm"))*(水授給=$AC$1)+(学年=AM31)*(TEXT(木,"yymm")=TEXT($AL29,"yymm"))*(木授給=$AC$1)+(学年=AM31)*(TEXT(金,"yymm")=TEXT($AL29,"yymm"))*(金授給=$AC$1)+(学年=AM31)*(TEXT(土,"yymm")=TEXT($AL29,"yymm"))*(土授給=$AC$1))</f>
        <v>21</v>
      </c>
      <c r="AO31" s="215">
        <f>AN31-SUMPRODUCT((学年=AM31)*(TEXT(日,"yymm")=TEXT($AL29,"yymm"))*(日授給=$X$1)+(学年=AM31)*(TEXT(月,"yymm")=TEXT($AL29,"yymm"))*(月授給=$X$1)+(学年=AM31)*(TEXT(火,"yymm")=TEXT($AL29,"yymm"))*(火授給=$X$1)+(学年=AM31)*(TEXT(水,"yymm")=TEXT($AL29,"yymm"))*(水授給=$X$1)+(学年=AM31)*(TEXT(木,"yymm")=TEXT($AL29,"yymm"))*(木授給=$X$1)+(学年=AM31)*(TEXT(金,"yymm")=TEXT($AL29,"yymm"))*(金授給=$X$1)+(学年=AM31)*(TEXT(土,"yymm")=TEXT($AL29,"yymm"))*(土授給=$X$1))</f>
        <v>20</v>
      </c>
      <c r="AP31" s="215">
        <f t="shared" ref="AP31" si="156">AP18+AN31</f>
        <v>58</v>
      </c>
      <c r="AQ31" s="221">
        <f t="shared" ref="AQ31" si="157">AQ18+AO31</f>
        <v>55</v>
      </c>
      <c r="AR31" s="125"/>
      <c r="AT31" s="272"/>
      <c r="AU31" s="127">
        <v>0</v>
      </c>
      <c r="AV31" s="127"/>
      <c r="AW31" s="127"/>
      <c r="AX31" s="127"/>
      <c r="AY31" s="127"/>
      <c r="AZ31" s="127"/>
      <c r="BA31" s="127"/>
      <c r="BB31" s="127"/>
    </row>
    <row r="32" spans="1:54" s="76" customFormat="1" ht="7.5" customHeight="1">
      <c r="A32" s="212"/>
      <c r="B32" s="92">
        <v>3</v>
      </c>
      <c r="C32" s="93">
        <f>C30</f>
        <v>41063</v>
      </c>
      <c r="D32" s="263">
        <f t="shared" ref="D32" si="158">D30</f>
        <v>41063</v>
      </c>
      <c r="E32" s="142" t="s">
        <v>82</v>
      </c>
      <c r="F32" s="142"/>
      <c r="G32" s="224"/>
      <c r="H32" s="94">
        <f>H30</f>
        <v>41064</v>
      </c>
      <c r="I32" s="200">
        <f t="shared" ref="I32" si="159">I30</f>
        <v>41064</v>
      </c>
      <c r="J32" s="142"/>
      <c r="K32" s="142">
        <v>6</v>
      </c>
      <c r="L32" s="224"/>
      <c r="M32" s="94">
        <f>M30</f>
        <v>41065</v>
      </c>
      <c r="N32" s="200">
        <f t="shared" ref="N32" si="160">N30</f>
        <v>41065</v>
      </c>
      <c r="O32" s="142" t="s">
        <v>87</v>
      </c>
      <c r="P32" s="142">
        <v>0</v>
      </c>
      <c r="Q32" s="224"/>
      <c r="R32" s="94">
        <f>R30</f>
        <v>41066</v>
      </c>
      <c r="S32" s="205">
        <f t="shared" ref="S32" si="161">S30</f>
        <v>41066</v>
      </c>
      <c r="T32" s="142"/>
      <c r="U32" s="142">
        <v>5</v>
      </c>
      <c r="V32" s="210"/>
      <c r="W32" s="94">
        <f>W30</f>
        <v>41067</v>
      </c>
      <c r="X32" s="200">
        <f t="shared" ref="X32" si="162">X30</f>
        <v>41067</v>
      </c>
      <c r="Y32" s="142"/>
      <c r="Z32" s="142">
        <v>6</v>
      </c>
      <c r="AA32" s="224"/>
      <c r="AB32" s="94">
        <f>AB30</f>
        <v>41068</v>
      </c>
      <c r="AC32" s="200">
        <f t="shared" ref="AC32" si="163">AC30</f>
        <v>41068</v>
      </c>
      <c r="AD32" s="142"/>
      <c r="AE32" s="142">
        <v>6</v>
      </c>
      <c r="AF32" s="224"/>
      <c r="AG32" s="94">
        <f>AG30</f>
        <v>41069</v>
      </c>
      <c r="AH32" s="197">
        <f t="shared" ref="AH32" si="164">AH30</f>
        <v>41069</v>
      </c>
      <c r="AI32" s="142" t="s">
        <v>82</v>
      </c>
      <c r="AJ32" s="142"/>
      <c r="AK32" s="218"/>
      <c r="AL32" s="236"/>
      <c r="AM32" s="231"/>
      <c r="AN32" s="215"/>
      <c r="AO32" s="215"/>
      <c r="AP32" s="215"/>
      <c r="AQ32" s="221"/>
      <c r="AR32" s="125"/>
      <c r="AT32" s="273"/>
      <c r="AU32" s="127">
        <v>0</v>
      </c>
      <c r="AV32" s="127"/>
      <c r="AW32" s="127"/>
      <c r="AX32" s="127"/>
      <c r="AY32" s="127"/>
      <c r="AZ32" s="127"/>
      <c r="BA32" s="127"/>
      <c r="BB32" s="127"/>
    </row>
    <row r="33" spans="1:54" ht="7.5" customHeight="1">
      <c r="A33" s="212">
        <f>IF(D30="","",IF(D39="","",IF(MONTH(D30)=MONTH(D39),MONTH(D33),"")))</f>
        <v>6</v>
      </c>
      <c r="B33" s="92">
        <v>1</v>
      </c>
      <c r="C33" s="93">
        <f t="shared" si="0"/>
        <v>41070</v>
      </c>
      <c r="D33" s="262">
        <f t="shared" ref="D33" si="165">AH30+1</f>
        <v>41070</v>
      </c>
      <c r="E33" s="142" t="s">
        <v>82</v>
      </c>
      <c r="F33" s="142"/>
      <c r="G33" s="222" t="s">
        <v>99</v>
      </c>
      <c r="H33" s="94">
        <f t="shared" si="1"/>
        <v>41071</v>
      </c>
      <c r="I33" s="198">
        <f t="shared" si="17"/>
        <v>41071</v>
      </c>
      <c r="J33" s="142"/>
      <c r="K33" s="142">
        <v>6</v>
      </c>
      <c r="L33" s="222" t="s">
        <v>99</v>
      </c>
      <c r="M33" s="94">
        <f t="shared" si="3"/>
        <v>41072</v>
      </c>
      <c r="N33" s="198">
        <f t="shared" si="4"/>
        <v>41072</v>
      </c>
      <c r="O33" s="142"/>
      <c r="P33" s="142">
        <v>6</v>
      </c>
      <c r="Q33" s="222" t="s">
        <v>99</v>
      </c>
      <c r="R33" s="94">
        <f t="shared" si="5"/>
        <v>41073</v>
      </c>
      <c r="S33" s="203">
        <f t="shared" si="18"/>
        <v>41073</v>
      </c>
      <c r="T33" s="142"/>
      <c r="U33" s="142">
        <v>5</v>
      </c>
      <c r="V33" s="208" t="s">
        <v>131</v>
      </c>
      <c r="W33" s="94">
        <f t="shared" si="7"/>
        <v>41074</v>
      </c>
      <c r="X33" s="198">
        <f t="shared" si="19"/>
        <v>41074</v>
      </c>
      <c r="Y33" s="142"/>
      <c r="Z33" s="142">
        <v>6</v>
      </c>
      <c r="AA33" s="222" t="s">
        <v>146</v>
      </c>
      <c r="AB33" s="94">
        <f t="shared" si="9"/>
        <v>41075</v>
      </c>
      <c r="AC33" s="198">
        <f t="shared" si="20"/>
        <v>41075</v>
      </c>
      <c r="AD33" s="142"/>
      <c r="AE33" s="142">
        <v>6</v>
      </c>
      <c r="AF33" s="222" t="s">
        <v>223</v>
      </c>
      <c r="AG33" s="94">
        <f t="shared" ref="AG33" si="166">AC33+1</f>
        <v>41076</v>
      </c>
      <c r="AH33" s="194">
        <f t="shared" si="22"/>
        <v>41076</v>
      </c>
      <c r="AI33" s="142" t="s">
        <v>82</v>
      </c>
      <c r="AJ33" s="142"/>
      <c r="AK33" s="216" t="s">
        <v>99</v>
      </c>
      <c r="AL33" s="236"/>
      <c r="AM33" s="231">
        <v>3</v>
      </c>
      <c r="AN33" s="215">
        <f>DAY(DATE(YEAR($AL29),MONTH($AL29)+1,1)-1)-SUMPRODUCT((学年=AM33)*(TEXT(日,"yymm")=TEXT($AL29,"yymm"))*(日授給=$AC$1)+(学年=AM33)*(TEXT(月,"yymm")=TEXT($AL29,"yymm"))*(月授給=$AC$1)+(学年=AM33)*(TEXT(火,"yymm")=TEXT($AL29,"yymm"))*(火授給=$AC$1)+(学年=AM33)*(TEXT(水,"yymm")=TEXT($AL29,"yymm"))*(水授給=$AC$1)+(学年=AM33)*(TEXT(木,"yymm")=TEXT($AL29,"yymm"))*(木授給=$AC$1)+(学年=AM33)*(TEXT(金,"yymm")=TEXT($AL29,"yymm"))*(金授給=$AC$1)+(学年=AM33)*(TEXT(土,"yymm")=TEXT($AL29,"yymm"))*(土授給=$AC$1))</f>
        <v>21</v>
      </c>
      <c r="AO33" s="215">
        <f>AN33-SUMPRODUCT((学年=AM33)*(TEXT(日,"yymm")=TEXT($AL29,"yymm"))*(日授給=$X$1)+(学年=AM33)*(TEXT(月,"yymm")=TEXT($AL29,"yymm"))*(月授給=$X$1)+(学年=AM33)*(TEXT(火,"yymm")=TEXT($AL29,"yymm"))*(火授給=$X$1)+(学年=AM33)*(TEXT(水,"yymm")=TEXT($AL29,"yymm"))*(水授給=$X$1)+(学年=AM33)*(TEXT(木,"yymm")=TEXT($AL29,"yymm"))*(木授給=$X$1)+(学年=AM33)*(TEXT(金,"yymm")=TEXT($AL29,"yymm"))*(金授給=$X$1)+(学年=AM33)*(TEXT(土,"yymm")=TEXT($AL29,"yymm"))*(土授給=$X$1))</f>
        <v>20</v>
      </c>
      <c r="AP33" s="215">
        <f t="shared" ref="AP33" si="167">AP20+AN33</f>
        <v>58</v>
      </c>
      <c r="AQ33" s="221">
        <f t="shared" ref="AQ33" si="168">AQ20+AO33</f>
        <v>55</v>
      </c>
      <c r="AR33" s="125"/>
      <c r="AT33" s="274" t="str">
        <f t="shared" ref="AT33" ca="1" si="169">IF(OFFSET($AU$3,(ROW()-3)/3,0)=0,"",OFFSET($AU$3,(ROW()-3)/3,0))</f>
        <v/>
      </c>
      <c r="AU33" s="127" t="s">
        <v>42</v>
      </c>
    </row>
    <row r="34" spans="1:54" s="76" customFormat="1" ht="7.5" customHeight="1">
      <c r="A34" s="212"/>
      <c r="B34" s="92">
        <v>2</v>
      </c>
      <c r="C34" s="93">
        <f>C33</f>
        <v>41070</v>
      </c>
      <c r="D34" s="263">
        <f t="shared" ref="D34" si="170">D33</f>
        <v>41070</v>
      </c>
      <c r="E34" s="142" t="s">
        <v>82</v>
      </c>
      <c r="F34" s="142"/>
      <c r="G34" s="223"/>
      <c r="H34" s="94">
        <f>H33</f>
        <v>41071</v>
      </c>
      <c r="I34" s="199">
        <f t="shared" ref="I34" si="171">I33</f>
        <v>41071</v>
      </c>
      <c r="J34" s="142"/>
      <c r="K34" s="142">
        <v>6</v>
      </c>
      <c r="L34" s="223"/>
      <c r="M34" s="94">
        <f>M33</f>
        <v>41072</v>
      </c>
      <c r="N34" s="199">
        <f t="shared" ref="N34" si="172">N33</f>
        <v>41072</v>
      </c>
      <c r="O34" s="142"/>
      <c r="P34" s="142">
        <v>6</v>
      </c>
      <c r="Q34" s="223"/>
      <c r="R34" s="94">
        <f>R33</f>
        <v>41073</v>
      </c>
      <c r="S34" s="204">
        <f t="shared" ref="S34" si="173">S33</f>
        <v>41073</v>
      </c>
      <c r="T34" s="142"/>
      <c r="U34" s="142">
        <v>5</v>
      </c>
      <c r="V34" s="209"/>
      <c r="W34" s="94">
        <f>W33</f>
        <v>41074</v>
      </c>
      <c r="X34" s="199">
        <f t="shared" ref="X34" si="174">X33</f>
        <v>41074</v>
      </c>
      <c r="Y34" s="142"/>
      <c r="Z34" s="142">
        <v>6</v>
      </c>
      <c r="AA34" s="223"/>
      <c r="AB34" s="94">
        <f>AB33</f>
        <v>41075</v>
      </c>
      <c r="AC34" s="199">
        <f t="shared" ref="AC34" si="175">AC33</f>
        <v>41075</v>
      </c>
      <c r="AD34" s="142"/>
      <c r="AE34" s="142">
        <v>6</v>
      </c>
      <c r="AF34" s="223"/>
      <c r="AG34" s="94">
        <f>AG33</f>
        <v>41076</v>
      </c>
      <c r="AH34" s="195">
        <f t="shared" ref="AH34" si="176">AH33</f>
        <v>41076</v>
      </c>
      <c r="AI34" s="142" t="s">
        <v>82</v>
      </c>
      <c r="AJ34" s="142"/>
      <c r="AK34" s="217"/>
      <c r="AL34" s="236"/>
      <c r="AM34" s="231"/>
      <c r="AN34" s="215"/>
      <c r="AO34" s="215"/>
      <c r="AP34" s="215"/>
      <c r="AQ34" s="221"/>
      <c r="AR34" s="125"/>
      <c r="AT34" s="272"/>
      <c r="AU34" s="127" t="s">
        <v>177</v>
      </c>
      <c r="AV34" s="127"/>
      <c r="AW34" s="127"/>
      <c r="AX34" s="127"/>
      <c r="AY34" s="127"/>
      <c r="AZ34" s="127"/>
      <c r="BA34" s="127"/>
      <c r="BB34" s="127"/>
    </row>
    <row r="35" spans="1:54" s="76" customFormat="1" ht="7.5" customHeight="1">
      <c r="A35" s="212"/>
      <c r="B35" s="92">
        <v>3</v>
      </c>
      <c r="C35" s="93">
        <f>C33</f>
        <v>41070</v>
      </c>
      <c r="D35" s="263">
        <f t="shared" ref="D35" si="177">D33</f>
        <v>41070</v>
      </c>
      <c r="E35" s="142" t="s">
        <v>82</v>
      </c>
      <c r="F35" s="142"/>
      <c r="G35" s="224"/>
      <c r="H35" s="94">
        <f>H33</f>
        <v>41071</v>
      </c>
      <c r="I35" s="200">
        <f t="shared" ref="I35" si="178">I33</f>
        <v>41071</v>
      </c>
      <c r="J35" s="142"/>
      <c r="K35" s="142">
        <v>6</v>
      </c>
      <c r="L35" s="224"/>
      <c r="M35" s="94">
        <f>M33</f>
        <v>41072</v>
      </c>
      <c r="N35" s="200">
        <f t="shared" ref="N35" si="179">N33</f>
        <v>41072</v>
      </c>
      <c r="O35" s="142"/>
      <c r="P35" s="142">
        <v>6</v>
      </c>
      <c r="Q35" s="224"/>
      <c r="R35" s="94">
        <f>R33</f>
        <v>41073</v>
      </c>
      <c r="S35" s="205">
        <f t="shared" ref="S35" si="180">S33</f>
        <v>41073</v>
      </c>
      <c r="T35" s="142"/>
      <c r="U35" s="142">
        <v>6</v>
      </c>
      <c r="V35" s="210"/>
      <c r="W35" s="94">
        <f>W33</f>
        <v>41074</v>
      </c>
      <c r="X35" s="200">
        <f t="shared" ref="X35" si="181">X33</f>
        <v>41074</v>
      </c>
      <c r="Y35" s="142"/>
      <c r="Z35" s="142">
        <v>4</v>
      </c>
      <c r="AA35" s="224"/>
      <c r="AB35" s="94">
        <f>AB33</f>
        <v>41075</v>
      </c>
      <c r="AC35" s="200">
        <f t="shared" ref="AC35" si="182">AC33</f>
        <v>41075</v>
      </c>
      <c r="AD35" s="142"/>
      <c r="AE35" s="142">
        <v>0</v>
      </c>
      <c r="AF35" s="224"/>
      <c r="AG35" s="94">
        <f>AG33</f>
        <v>41076</v>
      </c>
      <c r="AH35" s="197">
        <f t="shared" ref="AH35" si="183">AH33</f>
        <v>41076</v>
      </c>
      <c r="AI35" s="142" t="s">
        <v>82</v>
      </c>
      <c r="AJ35" s="142"/>
      <c r="AK35" s="218"/>
      <c r="AL35" s="225" t="s">
        <v>85</v>
      </c>
      <c r="AM35" s="227">
        <v>1</v>
      </c>
      <c r="AN35" s="229">
        <f>SUMPRODUCT((学年=AM35)*(TEXT(日,"yymm")=TEXT(AL29,"yymm"))*日時数+(学年=AM35)*(TEXT(月,"yymm")=TEXT(AL29,"yymm"))*月時数+(学年=AM35)*(TEXT(火,"yymm")=TEXT(AL29,"yymm"))*火時数+(学年=AM35)*(TEXT(水,"yymm")=TEXT(AL29,"yymm"))*水時数+(学年=AM35)*(TEXT(木,"yymm")=TEXT(AL29,"yymm"))*木時数+(学年=AM35)*(TEXT(金,"yymm")=TEXT(AL29,"yymm"))*金時数+(学年=AM35)*(TEXT(土,"yymm")=TEXT(AL29,"yymm"))*土時数)</f>
        <v>109</v>
      </c>
      <c r="AO35" s="229">
        <f>AO22+AN35</f>
        <v>294</v>
      </c>
      <c r="AP35" s="237"/>
      <c r="AQ35" s="238"/>
      <c r="AR35" s="125"/>
      <c r="AT35" s="273"/>
      <c r="AU35" s="127">
        <v>0</v>
      </c>
      <c r="AV35" s="127"/>
      <c r="AW35" s="127"/>
      <c r="AX35" s="127"/>
      <c r="AY35" s="127"/>
      <c r="AZ35" s="127"/>
      <c r="BA35" s="127"/>
      <c r="BB35" s="127"/>
    </row>
    <row r="36" spans="1:54" ht="7.5" customHeight="1">
      <c r="A36" s="212" t="str">
        <f>IF(D33="","",IF(D42="","",IF(MONTH(D33)=MONTH(D42),MONTH(D36),"")))</f>
        <v/>
      </c>
      <c r="B36" s="92">
        <v>1</v>
      </c>
      <c r="C36" s="93">
        <f t="shared" si="0"/>
        <v>41077</v>
      </c>
      <c r="D36" s="262">
        <f t="shared" ref="D36" si="184">AH33+1</f>
        <v>41077</v>
      </c>
      <c r="E36" s="142" t="s">
        <v>82</v>
      </c>
      <c r="F36" s="142"/>
      <c r="G36" s="222" t="s">
        <v>99</v>
      </c>
      <c r="H36" s="94">
        <f t="shared" si="1"/>
        <v>41078</v>
      </c>
      <c r="I36" s="198">
        <f t="shared" si="17"/>
        <v>41078</v>
      </c>
      <c r="J36" s="142"/>
      <c r="K36" s="142">
        <v>6</v>
      </c>
      <c r="L36" s="222" t="s">
        <v>99</v>
      </c>
      <c r="M36" s="94">
        <f t="shared" si="3"/>
        <v>41079</v>
      </c>
      <c r="N36" s="198">
        <f t="shared" si="4"/>
        <v>41079</v>
      </c>
      <c r="O36" s="142"/>
      <c r="P36" s="142">
        <v>6</v>
      </c>
      <c r="Q36" s="222" t="s">
        <v>99</v>
      </c>
      <c r="R36" s="94">
        <f t="shared" si="5"/>
        <v>41080</v>
      </c>
      <c r="S36" s="203">
        <f t="shared" si="18"/>
        <v>41080</v>
      </c>
      <c r="T36" s="142"/>
      <c r="U36" s="142">
        <v>5</v>
      </c>
      <c r="V36" s="208" t="s">
        <v>100</v>
      </c>
      <c r="W36" s="94">
        <f t="shared" si="7"/>
        <v>41081</v>
      </c>
      <c r="X36" s="198">
        <f t="shared" si="19"/>
        <v>41081</v>
      </c>
      <c r="Y36" s="142"/>
      <c r="Z36" s="142">
        <v>6</v>
      </c>
      <c r="AA36" s="222" t="s">
        <v>147</v>
      </c>
      <c r="AB36" s="94">
        <f t="shared" si="9"/>
        <v>41082</v>
      </c>
      <c r="AC36" s="198">
        <f t="shared" si="20"/>
        <v>41082</v>
      </c>
      <c r="AD36" s="142"/>
      <c r="AE36" s="142">
        <v>6</v>
      </c>
      <c r="AF36" s="222" t="s">
        <v>159</v>
      </c>
      <c r="AG36" s="94">
        <f t="shared" ref="AG36" si="185">AC36+1</f>
        <v>41083</v>
      </c>
      <c r="AH36" s="194">
        <f t="shared" si="22"/>
        <v>41083</v>
      </c>
      <c r="AI36" s="142" t="s">
        <v>82</v>
      </c>
      <c r="AJ36" s="142"/>
      <c r="AK36" s="216" t="s">
        <v>90</v>
      </c>
      <c r="AL36" s="225"/>
      <c r="AM36" s="228"/>
      <c r="AN36" s="230"/>
      <c r="AO36" s="230"/>
      <c r="AP36" s="239"/>
      <c r="AQ36" s="240"/>
      <c r="AR36" s="125"/>
      <c r="AT36" s="274" t="str">
        <f t="shared" ref="AT36" ca="1" si="186">IF(OFFSET($AU$3,(ROW()-3)/3,0)=0,"",OFFSET($AU$3,(ROW()-3)/3,0))</f>
        <v>　</v>
      </c>
      <c r="AU36" s="127">
        <v>0</v>
      </c>
    </row>
    <row r="37" spans="1:54" s="76" customFormat="1" ht="7.5" customHeight="1">
      <c r="A37" s="212"/>
      <c r="B37" s="92">
        <v>2</v>
      </c>
      <c r="C37" s="93">
        <f>C36</f>
        <v>41077</v>
      </c>
      <c r="D37" s="263">
        <f t="shared" ref="D37" si="187">D36</f>
        <v>41077</v>
      </c>
      <c r="E37" s="142" t="s">
        <v>82</v>
      </c>
      <c r="F37" s="142"/>
      <c r="G37" s="223"/>
      <c r="H37" s="94">
        <f>H36</f>
        <v>41078</v>
      </c>
      <c r="I37" s="199">
        <f t="shared" ref="I37" si="188">I36</f>
        <v>41078</v>
      </c>
      <c r="J37" s="142"/>
      <c r="K37" s="142">
        <v>6</v>
      </c>
      <c r="L37" s="223"/>
      <c r="M37" s="94">
        <f>M36</f>
        <v>41079</v>
      </c>
      <c r="N37" s="199">
        <f t="shared" ref="N37" si="189">N36</f>
        <v>41079</v>
      </c>
      <c r="O37" s="142"/>
      <c r="P37" s="142">
        <v>6</v>
      </c>
      <c r="Q37" s="223"/>
      <c r="R37" s="94">
        <f>R36</f>
        <v>41080</v>
      </c>
      <c r="S37" s="204">
        <f t="shared" ref="S37" si="190">S36</f>
        <v>41080</v>
      </c>
      <c r="T37" s="142"/>
      <c r="U37" s="142">
        <v>5</v>
      </c>
      <c r="V37" s="209"/>
      <c r="W37" s="94">
        <f>W36</f>
        <v>41081</v>
      </c>
      <c r="X37" s="199">
        <f t="shared" ref="X37" si="191">X36</f>
        <v>41081</v>
      </c>
      <c r="Y37" s="142"/>
      <c r="Z37" s="142">
        <v>3</v>
      </c>
      <c r="AA37" s="223"/>
      <c r="AB37" s="94">
        <f>AB36</f>
        <v>41082</v>
      </c>
      <c r="AC37" s="199">
        <f t="shared" ref="AC37" si="192">AC36</f>
        <v>41082</v>
      </c>
      <c r="AD37" s="142"/>
      <c r="AE37" s="142">
        <v>3</v>
      </c>
      <c r="AF37" s="223"/>
      <c r="AG37" s="94">
        <f>AG36</f>
        <v>41083</v>
      </c>
      <c r="AH37" s="195">
        <f t="shared" ref="AH37" si="193">AH36</f>
        <v>41083</v>
      </c>
      <c r="AI37" s="142" t="s">
        <v>82</v>
      </c>
      <c r="AJ37" s="142"/>
      <c r="AK37" s="217"/>
      <c r="AL37" s="225"/>
      <c r="AM37" s="231">
        <v>2</v>
      </c>
      <c r="AN37" s="232">
        <f>SUMPRODUCT((学年=AM37)*(TEXT(日,"yymm")=TEXT(AL29,"yymm"))*日時数+(学年=AM37)*(TEXT(月,"yymm")=TEXT(AL29,"yymm"))*月時数+(学年=AM37)*(TEXT(火,"yymm")=TEXT(AL29,"yymm"))*火時数+(学年=AM37)*(TEXT(水,"yymm")=TEXT(AL29,"yymm"))*水時数+(学年=AM37)*(TEXT(木,"yymm")=TEXT(AL29,"yymm"))*木時数+(学年=AM37)*(TEXT(金,"yymm")=TEXT(AL29,"yymm"))*金時数+(学年=AM37)*(TEXT(土,"yymm")=TEXT(AL29,"yymm"))*土時数)</f>
        <v>108</v>
      </c>
      <c r="AO37" s="232">
        <f t="shared" ref="AO37" si="194">AO24+AN37</f>
        <v>297</v>
      </c>
      <c r="AP37" s="239"/>
      <c r="AQ37" s="240"/>
      <c r="AR37" s="125"/>
      <c r="AT37" s="272"/>
      <c r="AU37" s="127">
        <v>0</v>
      </c>
      <c r="AV37" s="127"/>
      <c r="AW37" s="127"/>
      <c r="AX37" s="127"/>
      <c r="AY37" s="127"/>
      <c r="AZ37" s="127"/>
      <c r="BA37" s="127"/>
      <c r="BB37" s="127"/>
    </row>
    <row r="38" spans="1:54" s="76" customFormat="1" ht="7.5" customHeight="1">
      <c r="A38" s="212"/>
      <c r="B38" s="92">
        <v>3</v>
      </c>
      <c r="C38" s="93">
        <f>C36</f>
        <v>41077</v>
      </c>
      <c r="D38" s="263">
        <f t="shared" ref="D38" si="195">D36</f>
        <v>41077</v>
      </c>
      <c r="E38" s="142" t="s">
        <v>82</v>
      </c>
      <c r="F38" s="142"/>
      <c r="G38" s="224"/>
      <c r="H38" s="94">
        <f>H36</f>
        <v>41078</v>
      </c>
      <c r="I38" s="200">
        <f t="shared" ref="I38" si="196">I36</f>
        <v>41078</v>
      </c>
      <c r="J38" s="142"/>
      <c r="K38" s="142">
        <v>6</v>
      </c>
      <c r="L38" s="224"/>
      <c r="M38" s="94">
        <f>M36</f>
        <v>41079</v>
      </c>
      <c r="N38" s="200">
        <f t="shared" ref="N38" si="197">N36</f>
        <v>41079</v>
      </c>
      <c r="O38" s="142"/>
      <c r="P38" s="142">
        <v>6</v>
      </c>
      <c r="Q38" s="224"/>
      <c r="R38" s="94">
        <f>R36</f>
        <v>41080</v>
      </c>
      <c r="S38" s="205">
        <f t="shared" ref="S38" si="198">S36</f>
        <v>41080</v>
      </c>
      <c r="T38" s="142"/>
      <c r="U38" s="142">
        <v>5</v>
      </c>
      <c r="V38" s="210"/>
      <c r="W38" s="94">
        <f>W36</f>
        <v>41081</v>
      </c>
      <c r="X38" s="200">
        <f t="shared" ref="X38" si="199">X36</f>
        <v>41081</v>
      </c>
      <c r="Y38" s="142"/>
      <c r="Z38" s="142">
        <v>6</v>
      </c>
      <c r="AA38" s="224"/>
      <c r="AB38" s="94">
        <f>AB36</f>
        <v>41082</v>
      </c>
      <c r="AC38" s="200">
        <f t="shared" ref="AC38" si="200">AC36</f>
        <v>41082</v>
      </c>
      <c r="AD38" s="142"/>
      <c r="AE38" s="142">
        <v>6</v>
      </c>
      <c r="AF38" s="224"/>
      <c r="AG38" s="94">
        <f>AG36</f>
        <v>41083</v>
      </c>
      <c r="AH38" s="197">
        <f t="shared" ref="AH38" si="201">AH36</f>
        <v>41083</v>
      </c>
      <c r="AI38" s="142" t="s">
        <v>82</v>
      </c>
      <c r="AJ38" s="142"/>
      <c r="AK38" s="218"/>
      <c r="AL38" s="225"/>
      <c r="AM38" s="231"/>
      <c r="AN38" s="232"/>
      <c r="AO38" s="232"/>
      <c r="AP38" s="239"/>
      <c r="AQ38" s="240"/>
      <c r="AR38" s="125"/>
      <c r="AT38" s="273"/>
      <c r="AU38" s="127">
        <v>0</v>
      </c>
      <c r="AV38" s="127"/>
      <c r="AW38" s="127"/>
      <c r="AX38" s="127"/>
      <c r="AY38" s="127"/>
      <c r="AZ38" s="127"/>
      <c r="BA38" s="127"/>
      <c r="BB38" s="127"/>
    </row>
    <row r="39" spans="1:54" ht="7.5" customHeight="1">
      <c r="A39" s="212" t="str">
        <f>IF(D36="","",IF(D45="","",IF(MONTH(D36)=MONTH(D45),MONTH(D39),"")))</f>
        <v/>
      </c>
      <c r="B39" s="92">
        <v>1</v>
      </c>
      <c r="C39" s="93">
        <f t="shared" si="0"/>
        <v>41084</v>
      </c>
      <c r="D39" s="262">
        <f t="shared" ref="D39" si="202">AH36+1</f>
        <v>41084</v>
      </c>
      <c r="E39" s="142" t="s">
        <v>82</v>
      </c>
      <c r="F39" s="142"/>
      <c r="G39" s="222" t="s">
        <v>99</v>
      </c>
      <c r="H39" s="94">
        <f t="shared" si="1"/>
        <v>41085</v>
      </c>
      <c r="I39" s="198">
        <f t="shared" si="17"/>
        <v>41085</v>
      </c>
      <c r="J39" s="142"/>
      <c r="K39" s="142">
        <v>6</v>
      </c>
      <c r="L39" s="222" t="s">
        <v>107</v>
      </c>
      <c r="M39" s="94">
        <f t="shared" si="3"/>
        <v>41086</v>
      </c>
      <c r="N39" s="198">
        <f t="shared" si="4"/>
        <v>41086</v>
      </c>
      <c r="O39" s="142"/>
      <c r="P39" s="142">
        <v>6</v>
      </c>
      <c r="Q39" s="222"/>
      <c r="R39" s="94">
        <f t="shared" si="5"/>
        <v>41087</v>
      </c>
      <c r="S39" s="203">
        <f t="shared" si="18"/>
        <v>41087</v>
      </c>
      <c r="T39" s="142"/>
      <c r="U39" s="142">
        <v>5</v>
      </c>
      <c r="V39" s="208" t="s">
        <v>132</v>
      </c>
      <c r="W39" s="94">
        <f t="shared" si="7"/>
        <v>41088</v>
      </c>
      <c r="X39" s="198">
        <f t="shared" si="19"/>
        <v>41088</v>
      </c>
      <c r="Y39" s="142"/>
      <c r="Z39" s="142">
        <v>6</v>
      </c>
      <c r="AA39" s="222" t="s">
        <v>99</v>
      </c>
      <c r="AB39" s="94">
        <f t="shared" si="9"/>
        <v>41089</v>
      </c>
      <c r="AC39" s="198">
        <f t="shared" si="20"/>
        <v>41089</v>
      </c>
      <c r="AD39" s="142"/>
      <c r="AE39" s="142">
        <v>4</v>
      </c>
      <c r="AF39" s="222" t="s">
        <v>201</v>
      </c>
      <c r="AG39" s="94">
        <f t="shared" ref="AG39" si="203">AC39+1</f>
        <v>41090</v>
      </c>
      <c r="AH39" s="194">
        <f t="shared" si="22"/>
        <v>41090</v>
      </c>
      <c r="AI39" s="142" t="s">
        <v>82</v>
      </c>
      <c r="AJ39" s="142"/>
      <c r="AK39" s="216" t="s">
        <v>99</v>
      </c>
      <c r="AL39" s="225"/>
      <c r="AM39" s="231">
        <v>3</v>
      </c>
      <c r="AN39" s="232">
        <f>SUMPRODUCT((学年=AM39)*(TEXT(日,"yymm")=TEXT(AL29,"yymm"))*日時数+(学年=AM39)*(TEXT(月,"yymm")=TEXT(AL29,"yymm"))*月時数+(学年=AM39)*(TEXT(火,"yymm")=TEXT(AL29,"yymm"))*火時数+(学年=AM39)*(TEXT(水,"yymm")=TEXT(AL29,"yymm"))*水時数+(学年=AM39)*(TEXT(木,"yymm")=TEXT(AL29,"yymm"))*木時数+(学年=AM39)*(TEXT(金,"yymm")=TEXT(AL29,"yymm"))*金時数+(学年=AM39)*(TEXT(土,"yymm")=TEXT(AL29,"yymm"))*土時数)</f>
        <v>107</v>
      </c>
      <c r="AO39" s="232">
        <f t="shared" ref="AO39" si="204">AO26+AN39</f>
        <v>296</v>
      </c>
      <c r="AP39" s="239"/>
      <c r="AQ39" s="240"/>
      <c r="AR39" s="125"/>
      <c r="AT39" s="274" t="str">
        <f t="shared" ref="AT39" ca="1" si="205">IF(OFFSET($AU$3,(ROW()-3)/3,0)=0,"",OFFSET($AU$3,(ROW()-3)/3,0))</f>
        <v/>
      </c>
      <c r="AU39" s="127">
        <v>0</v>
      </c>
    </row>
    <row r="40" spans="1:54" s="76" customFormat="1" ht="7.5" customHeight="1">
      <c r="A40" s="212"/>
      <c r="B40" s="92">
        <v>2</v>
      </c>
      <c r="C40" s="93">
        <f>C39</f>
        <v>41084</v>
      </c>
      <c r="D40" s="263">
        <f t="shared" ref="D40" si="206">D39</f>
        <v>41084</v>
      </c>
      <c r="E40" s="142" t="s">
        <v>82</v>
      </c>
      <c r="F40" s="142"/>
      <c r="G40" s="223"/>
      <c r="H40" s="94">
        <f>H39</f>
        <v>41085</v>
      </c>
      <c r="I40" s="199">
        <f t="shared" ref="I40" si="207">I39</f>
        <v>41085</v>
      </c>
      <c r="J40" s="142"/>
      <c r="K40" s="142">
        <v>6</v>
      </c>
      <c r="L40" s="223"/>
      <c r="M40" s="94">
        <f>M39</f>
        <v>41086</v>
      </c>
      <c r="N40" s="199">
        <f t="shared" ref="N40" si="208">N39</f>
        <v>41086</v>
      </c>
      <c r="O40" s="142"/>
      <c r="P40" s="142">
        <v>6</v>
      </c>
      <c r="Q40" s="223"/>
      <c r="R40" s="94">
        <f>R39</f>
        <v>41087</v>
      </c>
      <c r="S40" s="204">
        <f t="shared" ref="S40" si="209">S39</f>
        <v>41087</v>
      </c>
      <c r="T40" s="142"/>
      <c r="U40" s="142">
        <v>5</v>
      </c>
      <c r="V40" s="209"/>
      <c r="W40" s="94">
        <f>W39</f>
        <v>41088</v>
      </c>
      <c r="X40" s="199">
        <f t="shared" ref="X40" si="210">X39</f>
        <v>41088</v>
      </c>
      <c r="Y40" s="142"/>
      <c r="Z40" s="142">
        <v>6</v>
      </c>
      <c r="AA40" s="223"/>
      <c r="AB40" s="94">
        <f>AB39</f>
        <v>41089</v>
      </c>
      <c r="AC40" s="199">
        <f t="shared" ref="AC40" si="211">AC39</f>
        <v>41089</v>
      </c>
      <c r="AD40" s="142"/>
      <c r="AE40" s="142">
        <v>4</v>
      </c>
      <c r="AF40" s="223"/>
      <c r="AG40" s="94">
        <f>AG39</f>
        <v>41090</v>
      </c>
      <c r="AH40" s="195">
        <f t="shared" ref="AH40" si="212">AH39</f>
        <v>41090</v>
      </c>
      <c r="AI40" s="142" t="s">
        <v>82</v>
      </c>
      <c r="AJ40" s="142"/>
      <c r="AK40" s="217"/>
      <c r="AL40" s="226"/>
      <c r="AM40" s="231"/>
      <c r="AN40" s="232"/>
      <c r="AO40" s="232"/>
      <c r="AP40" s="239"/>
      <c r="AQ40" s="240"/>
      <c r="AR40" s="101"/>
      <c r="AT40" s="272"/>
      <c r="AU40" s="127">
        <v>0</v>
      </c>
      <c r="AV40" s="127"/>
      <c r="AW40" s="127"/>
      <c r="AX40" s="127"/>
      <c r="AY40" s="127"/>
      <c r="AZ40" s="127"/>
      <c r="BA40" s="127"/>
      <c r="BB40" s="127"/>
    </row>
    <row r="41" spans="1:54" s="76" customFormat="1" ht="7.5" customHeight="1">
      <c r="A41" s="212"/>
      <c r="B41" s="92">
        <v>3</v>
      </c>
      <c r="C41" s="93">
        <f>C39</f>
        <v>41084</v>
      </c>
      <c r="D41" s="263">
        <f t="shared" ref="D41" si="213">D39</f>
        <v>41084</v>
      </c>
      <c r="E41" s="142" t="s">
        <v>82</v>
      </c>
      <c r="F41" s="142"/>
      <c r="G41" s="224"/>
      <c r="H41" s="94">
        <f>H39</f>
        <v>41085</v>
      </c>
      <c r="I41" s="200">
        <f t="shared" ref="I41" si="214">I39</f>
        <v>41085</v>
      </c>
      <c r="J41" s="142"/>
      <c r="K41" s="142">
        <v>6</v>
      </c>
      <c r="L41" s="224"/>
      <c r="M41" s="94">
        <f>M39</f>
        <v>41086</v>
      </c>
      <c r="N41" s="200">
        <f t="shared" ref="N41" si="215">N39</f>
        <v>41086</v>
      </c>
      <c r="O41" s="142"/>
      <c r="P41" s="142">
        <v>6</v>
      </c>
      <c r="Q41" s="224"/>
      <c r="R41" s="94">
        <f>R39</f>
        <v>41087</v>
      </c>
      <c r="S41" s="205">
        <f t="shared" ref="S41" si="216">S39</f>
        <v>41087</v>
      </c>
      <c r="T41" s="142"/>
      <c r="U41" s="142">
        <v>5</v>
      </c>
      <c r="V41" s="210"/>
      <c r="W41" s="94">
        <f>W39</f>
        <v>41088</v>
      </c>
      <c r="X41" s="200">
        <f t="shared" ref="X41" si="217">X39</f>
        <v>41088</v>
      </c>
      <c r="Y41" s="142"/>
      <c r="Z41" s="142">
        <v>6</v>
      </c>
      <c r="AA41" s="224"/>
      <c r="AB41" s="94">
        <f>AB39</f>
        <v>41089</v>
      </c>
      <c r="AC41" s="200">
        <f t="shared" ref="AC41" si="218">AC39</f>
        <v>41089</v>
      </c>
      <c r="AD41" s="142"/>
      <c r="AE41" s="142">
        <v>4</v>
      </c>
      <c r="AF41" s="224"/>
      <c r="AG41" s="94">
        <f>AG39</f>
        <v>41090</v>
      </c>
      <c r="AH41" s="197">
        <f t="shared" ref="AH41" si="219">AH39</f>
        <v>41090</v>
      </c>
      <c r="AI41" s="142" t="s">
        <v>82</v>
      </c>
      <c r="AJ41" s="142"/>
      <c r="AK41" s="218"/>
      <c r="AL41" s="103"/>
      <c r="AM41" s="112"/>
      <c r="AN41" s="113"/>
      <c r="AO41" s="113"/>
      <c r="AP41" s="113"/>
      <c r="AQ41" s="114"/>
      <c r="AR41" s="101"/>
      <c r="AT41" s="273"/>
      <c r="AU41" s="127">
        <v>0</v>
      </c>
      <c r="AV41" s="127"/>
      <c r="AW41" s="127"/>
      <c r="AX41" s="127"/>
      <c r="AY41" s="127"/>
      <c r="AZ41" s="127"/>
      <c r="BA41" s="127"/>
      <c r="BB41" s="127"/>
    </row>
    <row r="42" spans="1:54" ht="7.5" customHeight="1">
      <c r="A42" s="212" t="str">
        <f>IF(D39="","",IF(D48="","",IF(MONTH(D39)=MONTH(D48),MONTH(D42),"")))</f>
        <v/>
      </c>
      <c r="B42" s="92">
        <v>1</v>
      </c>
      <c r="C42" s="93">
        <f t="shared" si="0"/>
        <v>41091</v>
      </c>
      <c r="D42" s="262">
        <f t="shared" ref="D42" si="220">AH39+1</f>
        <v>41091</v>
      </c>
      <c r="E42" s="142" t="s">
        <v>82</v>
      </c>
      <c r="F42" s="142"/>
      <c r="G42" s="222" t="s">
        <v>99</v>
      </c>
      <c r="H42" s="94">
        <f t="shared" si="1"/>
        <v>41092</v>
      </c>
      <c r="I42" s="198">
        <f t="shared" si="17"/>
        <v>41092</v>
      </c>
      <c r="J42" s="142"/>
      <c r="K42" s="142">
        <v>4</v>
      </c>
      <c r="L42" s="222" t="s">
        <v>108</v>
      </c>
      <c r="M42" s="94">
        <f t="shared" si="3"/>
        <v>41093</v>
      </c>
      <c r="N42" s="198">
        <f t="shared" si="4"/>
        <v>41093</v>
      </c>
      <c r="O42" s="142"/>
      <c r="P42" s="142">
        <v>6</v>
      </c>
      <c r="Q42" s="222" t="s">
        <v>108</v>
      </c>
      <c r="R42" s="94">
        <f t="shared" si="5"/>
        <v>41094</v>
      </c>
      <c r="S42" s="203">
        <f t="shared" si="18"/>
        <v>41094</v>
      </c>
      <c r="T42" s="142"/>
      <c r="U42" s="142">
        <v>5</v>
      </c>
      <c r="V42" s="208" t="s">
        <v>90</v>
      </c>
      <c r="W42" s="94">
        <f t="shared" si="7"/>
        <v>41095</v>
      </c>
      <c r="X42" s="198">
        <f t="shared" si="19"/>
        <v>41095</v>
      </c>
      <c r="Y42" s="142"/>
      <c r="Z42" s="142">
        <v>6</v>
      </c>
      <c r="AA42" s="222" t="s">
        <v>99</v>
      </c>
      <c r="AB42" s="94">
        <f t="shared" si="9"/>
        <v>41096</v>
      </c>
      <c r="AC42" s="198">
        <f t="shared" si="20"/>
        <v>41096</v>
      </c>
      <c r="AD42" s="142" t="s">
        <v>87</v>
      </c>
      <c r="AE42" s="142">
        <v>0</v>
      </c>
      <c r="AF42" s="222" t="s">
        <v>218</v>
      </c>
      <c r="AG42" s="94">
        <f t="shared" ref="AG42" si="221">AC42+1</f>
        <v>41097</v>
      </c>
      <c r="AH42" s="194">
        <f t="shared" si="22"/>
        <v>41097</v>
      </c>
      <c r="AI42" s="142" t="s">
        <v>82</v>
      </c>
      <c r="AJ42" s="142"/>
      <c r="AK42" s="216" t="s">
        <v>218</v>
      </c>
      <c r="AL42" s="233">
        <f>DATE(YEAR(AL29),MONTH(AL29)+1,1)</f>
        <v>41091</v>
      </c>
      <c r="AM42" s="235">
        <v>1</v>
      </c>
      <c r="AN42" s="219">
        <f>DAY(DATE(YEAR($AL42),MONTH($AL42)+1,1)-1)-SUMPRODUCT((学年=AM42)*(TEXT(日,"yymm")=TEXT($AL42,"yymm"))*(日授給=$AC$1)+(学年=AM42)*(TEXT(月,"yymm")=TEXT($AL42,"yymm"))*(月授給=$AC$1)+(学年=AM42)*(TEXT(火,"yymm")=TEXT($AL42,"yymm"))*(火授給=$AC$1)+(学年=AM42)*(TEXT(水,"yymm")=TEXT($AL42,"yymm"))*(水授給=$AC$1)+(学年=AM42)*(TEXT(木,"yymm")=TEXT($AL42,"yymm"))*(木授給=$AC$1)+(学年=AM42)*(TEXT(金,"yymm")=TEXT($AL42,"yymm"))*(金授給=$AC$1)+(学年=AM42)*(TEXT(土,"yymm")=TEXT($AL42,"yymm"))*(土授給=$AC$1))</f>
        <v>13</v>
      </c>
      <c r="AO42" s="219">
        <f>AN42-SUMPRODUCT((学年=AM42)*(TEXT(日,"yymm")=TEXT($AL42,"yymm"))*(日授給=$X$1)+(学年=AM42)*(TEXT(月,"yymm")=TEXT($AL42,"yymm"))*(月授給=$X$1)+(学年=AM42)*(TEXT(火,"yymm")=TEXT($AL42,"yymm"))*(火授給=$X$1)+(学年=AM42)*(TEXT(水,"yymm")=TEXT($AL42,"yymm"))*(水授給=$X$1)+(学年=AM42)*(TEXT(木,"yymm")=TEXT($AL42,"yymm"))*(木授給=$X$1)+(学年=AM42)*(TEXT(金,"yymm")=TEXT($AL42,"yymm"))*(金授給=$X$1)+(学年=AM42)*(TEXT(土,"yymm")=TEXT($AL42,"yymm"))*(土授給=$X$1))</f>
        <v>11</v>
      </c>
      <c r="AP42" s="219">
        <f>AP29+AN42</f>
        <v>70</v>
      </c>
      <c r="AQ42" s="220">
        <f>AQ29+AO42</f>
        <v>66</v>
      </c>
      <c r="AR42" s="125"/>
      <c r="AT42" s="274" t="str">
        <f t="shared" ref="AT42" ca="1" si="222">IF(OFFSET($AU$3,(ROW()-3)/3,0)=0,"",OFFSET($AU$3,(ROW()-3)/3,0))</f>
        <v>美作地区総体　</v>
      </c>
      <c r="AU42" s="127">
        <v>0</v>
      </c>
    </row>
    <row r="43" spans="1:54" s="76" customFormat="1" ht="7.5" customHeight="1">
      <c r="A43" s="212"/>
      <c r="B43" s="92">
        <v>2</v>
      </c>
      <c r="C43" s="93">
        <f>C42</f>
        <v>41091</v>
      </c>
      <c r="D43" s="263">
        <f t="shared" ref="D43" si="223">D42</f>
        <v>41091</v>
      </c>
      <c r="E43" s="142" t="s">
        <v>82</v>
      </c>
      <c r="F43" s="142"/>
      <c r="G43" s="223"/>
      <c r="H43" s="94">
        <f>H42</f>
        <v>41092</v>
      </c>
      <c r="I43" s="199">
        <f t="shared" ref="I43" si="224">I42</f>
        <v>41092</v>
      </c>
      <c r="J43" s="142"/>
      <c r="K43" s="142">
        <v>4</v>
      </c>
      <c r="L43" s="223"/>
      <c r="M43" s="94">
        <f>M42</f>
        <v>41093</v>
      </c>
      <c r="N43" s="199">
        <f t="shared" ref="N43" si="225">N42</f>
        <v>41093</v>
      </c>
      <c r="O43" s="142"/>
      <c r="P43" s="142">
        <v>6</v>
      </c>
      <c r="Q43" s="223"/>
      <c r="R43" s="94">
        <f>R42</f>
        <v>41094</v>
      </c>
      <c r="S43" s="204">
        <f t="shared" ref="S43" si="226">S42</f>
        <v>41094</v>
      </c>
      <c r="T43" s="142"/>
      <c r="U43" s="142">
        <v>5</v>
      </c>
      <c r="V43" s="209"/>
      <c r="W43" s="94">
        <f>W42</f>
        <v>41095</v>
      </c>
      <c r="X43" s="199">
        <f t="shared" ref="X43" si="227">X42</f>
        <v>41095</v>
      </c>
      <c r="Y43" s="142"/>
      <c r="Z43" s="142">
        <v>6</v>
      </c>
      <c r="AA43" s="223"/>
      <c r="AB43" s="94">
        <f>AB42</f>
        <v>41096</v>
      </c>
      <c r="AC43" s="199">
        <f t="shared" ref="AC43" si="228">AC42</f>
        <v>41096</v>
      </c>
      <c r="AD43" s="142" t="s">
        <v>87</v>
      </c>
      <c r="AE43" s="142">
        <v>0</v>
      </c>
      <c r="AF43" s="223"/>
      <c r="AG43" s="94">
        <f>AG42</f>
        <v>41097</v>
      </c>
      <c r="AH43" s="195">
        <f t="shared" ref="AH43" si="229">AH42</f>
        <v>41097</v>
      </c>
      <c r="AI43" s="142" t="s">
        <v>82</v>
      </c>
      <c r="AJ43" s="142"/>
      <c r="AK43" s="217"/>
      <c r="AL43" s="234"/>
      <c r="AM43" s="231"/>
      <c r="AN43" s="215"/>
      <c r="AO43" s="215"/>
      <c r="AP43" s="215"/>
      <c r="AQ43" s="221"/>
      <c r="AR43" s="125"/>
      <c r="AT43" s="272"/>
      <c r="AU43" s="127">
        <v>0</v>
      </c>
      <c r="AV43" s="127"/>
      <c r="AW43" s="127"/>
      <c r="AX43" s="127"/>
      <c r="AY43" s="127"/>
      <c r="AZ43" s="127"/>
      <c r="BA43" s="127"/>
      <c r="BB43" s="127"/>
    </row>
    <row r="44" spans="1:54" s="76" customFormat="1" ht="7.5" customHeight="1">
      <c r="A44" s="212"/>
      <c r="B44" s="92">
        <v>3</v>
      </c>
      <c r="C44" s="93">
        <f>C42</f>
        <v>41091</v>
      </c>
      <c r="D44" s="263">
        <f t="shared" ref="D44" si="230">D42</f>
        <v>41091</v>
      </c>
      <c r="E44" s="142" t="s">
        <v>82</v>
      </c>
      <c r="F44" s="142"/>
      <c r="G44" s="224"/>
      <c r="H44" s="94">
        <f>H42</f>
        <v>41092</v>
      </c>
      <c r="I44" s="200">
        <f t="shared" ref="I44" si="231">I42</f>
        <v>41092</v>
      </c>
      <c r="J44" s="142"/>
      <c r="K44" s="142">
        <v>4</v>
      </c>
      <c r="L44" s="224"/>
      <c r="M44" s="94">
        <f>M42</f>
        <v>41093</v>
      </c>
      <c r="N44" s="200">
        <f t="shared" ref="N44" si="232">N42</f>
        <v>41093</v>
      </c>
      <c r="O44" s="142"/>
      <c r="P44" s="142">
        <v>6</v>
      </c>
      <c r="Q44" s="224"/>
      <c r="R44" s="94">
        <f>R42</f>
        <v>41094</v>
      </c>
      <c r="S44" s="205">
        <f t="shared" ref="S44" si="233">S42</f>
        <v>41094</v>
      </c>
      <c r="T44" s="142"/>
      <c r="U44" s="142">
        <v>5</v>
      </c>
      <c r="V44" s="210"/>
      <c r="W44" s="94">
        <f>W42</f>
        <v>41095</v>
      </c>
      <c r="X44" s="200">
        <f t="shared" ref="X44" si="234">X42</f>
        <v>41095</v>
      </c>
      <c r="Y44" s="142"/>
      <c r="Z44" s="142">
        <v>6</v>
      </c>
      <c r="AA44" s="224"/>
      <c r="AB44" s="94">
        <f>AB42</f>
        <v>41096</v>
      </c>
      <c r="AC44" s="200">
        <f t="shared" ref="AC44" si="235">AC42</f>
        <v>41096</v>
      </c>
      <c r="AD44" s="142" t="s">
        <v>87</v>
      </c>
      <c r="AE44" s="142">
        <v>0</v>
      </c>
      <c r="AF44" s="224"/>
      <c r="AG44" s="94">
        <f>AG42</f>
        <v>41097</v>
      </c>
      <c r="AH44" s="197">
        <f t="shared" ref="AH44" si="236">AH42</f>
        <v>41097</v>
      </c>
      <c r="AI44" s="142" t="s">
        <v>82</v>
      </c>
      <c r="AJ44" s="142"/>
      <c r="AK44" s="218"/>
      <c r="AL44" s="236" t="s">
        <v>84</v>
      </c>
      <c r="AM44" s="231">
        <v>2</v>
      </c>
      <c r="AN44" s="215">
        <f>DAY(DATE(YEAR($AL42),MONTH($AL42)+1,1)-1)-SUMPRODUCT((学年=AM44)*(TEXT(日,"yymm")=TEXT($AL42,"yymm"))*(日授給=$AC$1)+(学年=AM44)*(TEXT(月,"yymm")=TEXT($AL42,"yymm"))*(月授給=$AC$1)+(学年=AM44)*(TEXT(火,"yymm")=TEXT($AL42,"yymm"))*(火授給=$AC$1)+(学年=AM44)*(TEXT(水,"yymm")=TEXT($AL42,"yymm"))*(水授給=$AC$1)+(学年=AM44)*(TEXT(木,"yymm")=TEXT($AL42,"yymm"))*(木授給=$AC$1)+(学年=AM44)*(TEXT(金,"yymm")=TEXT($AL42,"yymm"))*(金授給=$AC$1)+(学年=AM44)*(TEXT(土,"yymm")=TEXT($AL42,"yymm"))*(土授給=$AC$1))</f>
        <v>13</v>
      </c>
      <c r="AO44" s="215">
        <f>AN44-SUMPRODUCT((学年=AM44)*(TEXT(日,"yymm")=TEXT($AL42,"yymm"))*(日授給=$X$1)+(学年=AM44)*(TEXT(月,"yymm")=TEXT($AL42,"yymm"))*(月授給=$X$1)+(学年=AM44)*(TEXT(火,"yymm")=TEXT($AL42,"yymm"))*(火授給=$X$1)+(学年=AM44)*(TEXT(水,"yymm")=TEXT($AL42,"yymm"))*(水授給=$X$1)+(学年=AM44)*(TEXT(木,"yymm")=TEXT($AL42,"yymm"))*(木授給=$X$1)+(学年=AM44)*(TEXT(金,"yymm")=TEXT($AL42,"yymm"))*(金授給=$X$1)+(学年=AM44)*(TEXT(土,"yymm")=TEXT($AL42,"yymm"))*(土授給=$X$1))</f>
        <v>11</v>
      </c>
      <c r="AP44" s="215">
        <f t="shared" ref="AP44" si="237">AP31+AN44</f>
        <v>71</v>
      </c>
      <c r="AQ44" s="221">
        <f t="shared" ref="AQ44" si="238">AQ31+AO44</f>
        <v>66</v>
      </c>
      <c r="AR44" s="125"/>
      <c r="AT44" s="273"/>
      <c r="AU44" s="127">
        <v>0</v>
      </c>
      <c r="AV44" s="127"/>
      <c r="AW44" s="127"/>
      <c r="AX44" s="127"/>
      <c r="AY44" s="127"/>
      <c r="AZ44" s="127"/>
      <c r="BA44" s="127"/>
      <c r="BB44" s="127"/>
    </row>
    <row r="45" spans="1:54" ht="7.5" customHeight="1">
      <c r="A45" s="212">
        <f>IF(D42="","",IF(D51="","",IF(MONTH(D42)=MONTH(D51),MONTH(D45),"")))</f>
        <v>7</v>
      </c>
      <c r="B45" s="92">
        <v>1</v>
      </c>
      <c r="C45" s="93">
        <f t="shared" si="0"/>
        <v>41098</v>
      </c>
      <c r="D45" s="262">
        <f t="shared" ref="D45" si="239">AH42+1</f>
        <v>41098</v>
      </c>
      <c r="E45" s="142" t="s">
        <v>82</v>
      </c>
      <c r="F45" s="142"/>
      <c r="G45" s="222"/>
      <c r="H45" s="94">
        <f t="shared" si="1"/>
        <v>41099</v>
      </c>
      <c r="I45" s="198">
        <f t="shared" si="17"/>
        <v>41099</v>
      </c>
      <c r="J45" s="142"/>
      <c r="K45" s="142">
        <v>6</v>
      </c>
      <c r="L45" s="222" t="s">
        <v>99</v>
      </c>
      <c r="M45" s="94">
        <f t="shared" si="3"/>
        <v>41100</v>
      </c>
      <c r="N45" s="198">
        <f t="shared" si="4"/>
        <v>41100</v>
      </c>
      <c r="O45" s="142"/>
      <c r="P45" s="142">
        <v>6</v>
      </c>
      <c r="Q45" s="222" t="s">
        <v>99</v>
      </c>
      <c r="R45" s="94">
        <f t="shared" si="5"/>
        <v>41101</v>
      </c>
      <c r="S45" s="203">
        <f t="shared" si="18"/>
        <v>41101</v>
      </c>
      <c r="T45" s="142"/>
      <c r="U45" s="142">
        <v>5</v>
      </c>
      <c r="V45" s="208" t="s">
        <v>100</v>
      </c>
      <c r="W45" s="94">
        <f t="shared" si="7"/>
        <v>41102</v>
      </c>
      <c r="X45" s="198">
        <f t="shared" si="19"/>
        <v>41102</v>
      </c>
      <c r="Y45" s="142"/>
      <c r="Z45" s="142">
        <v>5</v>
      </c>
      <c r="AA45" s="222" t="s">
        <v>99</v>
      </c>
      <c r="AB45" s="94">
        <f t="shared" si="9"/>
        <v>41103</v>
      </c>
      <c r="AC45" s="198">
        <f t="shared" si="20"/>
        <v>41103</v>
      </c>
      <c r="AD45" s="142"/>
      <c r="AE45" s="142">
        <v>4</v>
      </c>
      <c r="AF45" s="222" t="s">
        <v>117</v>
      </c>
      <c r="AG45" s="94">
        <f t="shared" ref="AG45" si="240">AC45+1</f>
        <v>41104</v>
      </c>
      <c r="AH45" s="194">
        <f t="shared" si="22"/>
        <v>41104</v>
      </c>
      <c r="AI45" s="142" t="s">
        <v>82</v>
      </c>
      <c r="AJ45" s="142"/>
      <c r="AK45" s="216" t="s">
        <v>99</v>
      </c>
      <c r="AL45" s="236"/>
      <c r="AM45" s="231"/>
      <c r="AN45" s="215"/>
      <c r="AO45" s="215"/>
      <c r="AP45" s="215"/>
      <c r="AQ45" s="221"/>
      <c r="AR45" s="125"/>
      <c r="AT45" s="274" t="str">
        <f t="shared" ref="AT45" ca="1" si="241">IF(OFFSET($AU$3,(ROW()-3)/3,0)=0,"",OFFSET($AU$3,(ROW()-3)/3,0))</f>
        <v/>
      </c>
      <c r="AU45" s="127">
        <v>0</v>
      </c>
    </row>
    <row r="46" spans="1:54" s="76" customFormat="1" ht="7.5" customHeight="1">
      <c r="A46" s="212"/>
      <c r="B46" s="92">
        <v>2</v>
      </c>
      <c r="C46" s="93">
        <f>C45</f>
        <v>41098</v>
      </c>
      <c r="D46" s="263">
        <f t="shared" ref="D46" si="242">D45</f>
        <v>41098</v>
      </c>
      <c r="E46" s="142" t="s">
        <v>82</v>
      </c>
      <c r="F46" s="142"/>
      <c r="G46" s="223"/>
      <c r="H46" s="94">
        <f>H45</f>
        <v>41099</v>
      </c>
      <c r="I46" s="199">
        <f t="shared" ref="I46" si="243">I45</f>
        <v>41099</v>
      </c>
      <c r="J46" s="142"/>
      <c r="K46" s="142">
        <v>6</v>
      </c>
      <c r="L46" s="223"/>
      <c r="M46" s="94">
        <f>M45</f>
        <v>41100</v>
      </c>
      <c r="N46" s="199">
        <f t="shared" ref="N46" si="244">N45</f>
        <v>41100</v>
      </c>
      <c r="O46" s="142"/>
      <c r="P46" s="142">
        <v>6</v>
      </c>
      <c r="Q46" s="223"/>
      <c r="R46" s="94">
        <f>R45</f>
        <v>41101</v>
      </c>
      <c r="S46" s="204">
        <f t="shared" ref="S46" si="245">S45</f>
        <v>41101</v>
      </c>
      <c r="T46" s="142"/>
      <c r="U46" s="142">
        <v>5</v>
      </c>
      <c r="V46" s="209"/>
      <c r="W46" s="94">
        <f>W45</f>
        <v>41102</v>
      </c>
      <c r="X46" s="199">
        <f t="shared" ref="X46" si="246">X45</f>
        <v>41102</v>
      </c>
      <c r="Y46" s="142"/>
      <c r="Z46" s="142">
        <v>5</v>
      </c>
      <c r="AA46" s="223"/>
      <c r="AB46" s="94">
        <f>AB45</f>
        <v>41103</v>
      </c>
      <c r="AC46" s="199">
        <f t="shared" ref="AC46" si="247">AC45</f>
        <v>41103</v>
      </c>
      <c r="AD46" s="142"/>
      <c r="AE46" s="142">
        <v>4</v>
      </c>
      <c r="AF46" s="223"/>
      <c r="AG46" s="94">
        <f>AG45</f>
        <v>41104</v>
      </c>
      <c r="AH46" s="195">
        <f t="shared" ref="AH46" si="248">AH45</f>
        <v>41104</v>
      </c>
      <c r="AI46" s="142" t="s">
        <v>82</v>
      </c>
      <c r="AJ46" s="142"/>
      <c r="AK46" s="217"/>
      <c r="AL46" s="236"/>
      <c r="AM46" s="231">
        <v>3</v>
      </c>
      <c r="AN46" s="215">
        <f>DAY(DATE(YEAR($AL42),MONTH($AL42)+1,1)-1)-SUMPRODUCT((学年=AM46)*(TEXT(日,"yymm")=TEXT($AL42,"yymm"))*(日授給=$AC$1)+(学年=AM46)*(TEXT(月,"yymm")=TEXT($AL42,"yymm"))*(月授給=$AC$1)+(学年=AM46)*(TEXT(火,"yymm")=TEXT($AL42,"yymm"))*(火授給=$AC$1)+(学年=AM46)*(TEXT(水,"yymm")=TEXT($AL42,"yymm"))*(水授給=$AC$1)+(学年=AM46)*(TEXT(木,"yymm")=TEXT($AL42,"yymm"))*(木授給=$AC$1)+(学年=AM46)*(TEXT(金,"yymm")=TEXT($AL42,"yymm"))*(金授給=$AC$1)+(学年=AM46)*(TEXT(土,"yymm")=TEXT($AL42,"yymm"))*(土授給=$AC$1))</f>
        <v>13</v>
      </c>
      <c r="AO46" s="215">
        <f>AN46-SUMPRODUCT((学年=AM46)*(TEXT(日,"yymm")=TEXT($AL42,"yymm"))*(日授給=$X$1)+(学年=AM46)*(TEXT(月,"yymm")=TEXT($AL42,"yymm"))*(月授給=$X$1)+(学年=AM46)*(TEXT(火,"yymm")=TEXT($AL42,"yymm"))*(火授給=$X$1)+(学年=AM46)*(TEXT(水,"yymm")=TEXT($AL42,"yymm"))*(水授給=$X$1)+(学年=AM46)*(TEXT(木,"yymm")=TEXT($AL42,"yymm"))*(木授給=$X$1)+(学年=AM46)*(TEXT(金,"yymm")=TEXT($AL42,"yymm"))*(金授給=$X$1)+(学年=AM46)*(TEXT(土,"yymm")=TEXT($AL42,"yymm"))*(土授給=$X$1))</f>
        <v>11</v>
      </c>
      <c r="AP46" s="215">
        <f t="shared" ref="AP46" si="249">AP33+AN46</f>
        <v>71</v>
      </c>
      <c r="AQ46" s="221">
        <f t="shared" ref="AQ46" si="250">AQ33+AO46</f>
        <v>66</v>
      </c>
      <c r="AR46" s="125"/>
      <c r="AT46" s="272"/>
      <c r="AU46" s="127">
        <v>0</v>
      </c>
      <c r="AV46" s="127"/>
      <c r="AW46" s="127"/>
      <c r="AX46" s="127"/>
      <c r="AY46" s="127"/>
      <c r="AZ46" s="127"/>
      <c r="BA46" s="127"/>
      <c r="BB46" s="127"/>
    </row>
    <row r="47" spans="1:54" s="76" customFormat="1" ht="7.5" customHeight="1">
      <c r="A47" s="212"/>
      <c r="B47" s="92">
        <v>3</v>
      </c>
      <c r="C47" s="93">
        <f>C45</f>
        <v>41098</v>
      </c>
      <c r="D47" s="263">
        <f t="shared" ref="D47" si="251">D45</f>
        <v>41098</v>
      </c>
      <c r="E47" s="142" t="s">
        <v>82</v>
      </c>
      <c r="F47" s="142"/>
      <c r="G47" s="224"/>
      <c r="H47" s="94">
        <f>H45</f>
        <v>41099</v>
      </c>
      <c r="I47" s="200">
        <f t="shared" ref="I47" si="252">I45</f>
        <v>41099</v>
      </c>
      <c r="J47" s="142"/>
      <c r="K47" s="142">
        <v>6</v>
      </c>
      <c r="L47" s="224"/>
      <c r="M47" s="94">
        <f>M45</f>
        <v>41100</v>
      </c>
      <c r="N47" s="200">
        <f t="shared" ref="N47" si="253">N45</f>
        <v>41100</v>
      </c>
      <c r="O47" s="142"/>
      <c r="P47" s="142">
        <v>6</v>
      </c>
      <c r="Q47" s="224"/>
      <c r="R47" s="94">
        <f>R45</f>
        <v>41101</v>
      </c>
      <c r="S47" s="205">
        <f t="shared" ref="S47" si="254">S45</f>
        <v>41101</v>
      </c>
      <c r="T47" s="142"/>
      <c r="U47" s="142">
        <v>5</v>
      </c>
      <c r="V47" s="210"/>
      <c r="W47" s="94">
        <f>W45</f>
        <v>41102</v>
      </c>
      <c r="X47" s="200">
        <f t="shared" ref="X47" si="255">X45</f>
        <v>41102</v>
      </c>
      <c r="Y47" s="142"/>
      <c r="Z47" s="142">
        <v>5</v>
      </c>
      <c r="AA47" s="224"/>
      <c r="AB47" s="94">
        <f>AB45</f>
        <v>41103</v>
      </c>
      <c r="AC47" s="200">
        <f t="shared" ref="AC47" si="256">AC45</f>
        <v>41103</v>
      </c>
      <c r="AD47" s="142"/>
      <c r="AE47" s="142">
        <v>4</v>
      </c>
      <c r="AF47" s="224"/>
      <c r="AG47" s="94">
        <f>AG45</f>
        <v>41104</v>
      </c>
      <c r="AH47" s="197">
        <f t="shared" ref="AH47" si="257">AH45</f>
        <v>41104</v>
      </c>
      <c r="AI47" s="142" t="s">
        <v>82</v>
      </c>
      <c r="AJ47" s="142"/>
      <c r="AK47" s="218"/>
      <c r="AL47" s="236"/>
      <c r="AM47" s="231"/>
      <c r="AN47" s="215"/>
      <c r="AO47" s="215"/>
      <c r="AP47" s="215"/>
      <c r="AQ47" s="221"/>
      <c r="AR47" s="125"/>
      <c r="AT47" s="273"/>
      <c r="AU47" s="127">
        <v>0</v>
      </c>
      <c r="AV47" s="127"/>
      <c r="AW47" s="127"/>
      <c r="AX47" s="127"/>
      <c r="AY47" s="127"/>
      <c r="AZ47" s="127"/>
      <c r="BA47" s="127"/>
      <c r="BB47" s="127"/>
    </row>
    <row r="48" spans="1:54" ht="7.5" customHeight="1">
      <c r="A48" s="212">
        <f>IF(D45="","",IF(D54="","",IF(MONTH(D45)=MONTH(D54),MONTH(D48),"")))</f>
        <v>7</v>
      </c>
      <c r="B48" s="92">
        <v>1</v>
      </c>
      <c r="C48" s="93">
        <f t="shared" si="0"/>
        <v>41105</v>
      </c>
      <c r="D48" s="262">
        <f t="shared" ref="D48" si="258">AH45+1</f>
        <v>41105</v>
      </c>
      <c r="E48" s="142" t="s">
        <v>82</v>
      </c>
      <c r="F48" s="142"/>
      <c r="G48" s="222" t="s">
        <v>99</v>
      </c>
      <c r="H48" s="94">
        <f t="shared" si="1"/>
        <v>41106</v>
      </c>
      <c r="I48" s="198">
        <f t="shared" si="17"/>
        <v>41106</v>
      </c>
      <c r="J48" s="142" t="s">
        <v>82</v>
      </c>
      <c r="K48" s="142"/>
      <c r="L48" s="222" t="s">
        <v>35</v>
      </c>
      <c r="M48" s="94">
        <f t="shared" si="3"/>
        <v>41107</v>
      </c>
      <c r="N48" s="198">
        <f t="shared" si="4"/>
        <v>41107</v>
      </c>
      <c r="O48" s="142"/>
      <c r="P48" s="142">
        <v>5</v>
      </c>
      <c r="Q48" s="222" t="s">
        <v>99</v>
      </c>
      <c r="R48" s="94">
        <f t="shared" si="5"/>
        <v>41108</v>
      </c>
      <c r="S48" s="203">
        <f t="shared" si="18"/>
        <v>41108</v>
      </c>
      <c r="T48" s="142"/>
      <c r="U48" s="142">
        <v>5</v>
      </c>
      <c r="V48" s="208" t="s">
        <v>133</v>
      </c>
      <c r="W48" s="94">
        <f t="shared" si="7"/>
        <v>41109</v>
      </c>
      <c r="X48" s="198">
        <f t="shared" si="19"/>
        <v>41109</v>
      </c>
      <c r="Y48" s="142" t="s">
        <v>87</v>
      </c>
      <c r="Z48" s="142">
        <v>1.5</v>
      </c>
      <c r="AA48" s="222" t="s">
        <v>148</v>
      </c>
      <c r="AB48" s="94">
        <f t="shared" si="9"/>
        <v>41110</v>
      </c>
      <c r="AC48" s="198">
        <f t="shared" si="20"/>
        <v>41110</v>
      </c>
      <c r="AD48" s="142" t="s">
        <v>82</v>
      </c>
      <c r="AE48" s="142"/>
      <c r="AF48" s="222" t="s">
        <v>99</v>
      </c>
      <c r="AG48" s="94">
        <f t="shared" ref="AG48" si="259">AC48+1</f>
        <v>41111</v>
      </c>
      <c r="AH48" s="194">
        <f t="shared" si="22"/>
        <v>41111</v>
      </c>
      <c r="AI48" s="142" t="s">
        <v>82</v>
      </c>
      <c r="AJ48" s="142"/>
      <c r="AK48" s="216" t="s">
        <v>99</v>
      </c>
      <c r="AL48" s="225" t="s">
        <v>85</v>
      </c>
      <c r="AM48" s="227">
        <v>1</v>
      </c>
      <c r="AN48" s="229">
        <f>SUMPRODUCT((学年=AM48)*(TEXT(日,"yymm")=TEXT(AL42,"yymm"))*日時数+(学年=AM48)*(TEXT(月,"yymm")=TEXT(AL42,"yymm"))*月時数+(学年=AM48)*(TEXT(火,"yymm")=TEXT(AL42,"yymm"))*火時数+(学年=AM48)*(TEXT(水,"yymm")=TEXT(AL42,"yymm"))*水時数+(学年=AM48)*(TEXT(木,"yymm")=TEXT(AL42,"yymm"))*木時数+(学年=AM48)*(TEXT(金,"yymm")=TEXT(AL42,"yymm"))*金時数+(学年=AM48)*(TEXT(土,"yymm")=TEXT(AL42,"yymm"))*土時数)</f>
        <v>58.5</v>
      </c>
      <c r="AO48" s="229">
        <f>AO35+AN48</f>
        <v>352.5</v>
      </c>
      <c r="AP48" s="237"/>
      <c r="AQ48" s="238"/>
      <c r="AR48" s="125"/>
      <c r="AT48" s="274" t="str">
        <f t="shared" ref="AT48" ca="1" si="260">IF(OFFSET($AU$3,(ROW()-3)/3,0)=0,"",OFFSET($AU$3,(ROW()-3)/3,0))</f>
        <v/>
      </c>
      <c r="AU48" s="127">
        <v>0</v>
      </c>
    </row>
    <row r="49" spans="1:54" s="76" customFormat="1" ht="7.5" customHeight="1">
      <c r="A49" s="212"/>
      <c r="B49" s="92">
        <v>2</v>
      </c>
      <c r="C49" s="93">
        <f>C48</f>
        <v>41105</v>
      </c>
      <c r="D49" s="263">
        <f t="shared" ref="D49" si="261">D48</f>
        <v>41105</v>
      </c>
      <c r="E49" s="142" t="s">
        <v>82</v>
      </c>
      <c r="F49" s="142"/>
      <c r="G49" s="223"/>
      <c r="H49" s="94">
        <f>H48</f>
        <v>41106</v>
      </c>
      <c r="I49" s="199">
        <f t="shared" ref="I49" si="262">I48</f>
        <v>41106</v>
      </c>
      <c r="J49" s="142" t="s">
        <v>82</v>
      </c>
      <c r="K49" s="142"/>
      <c r="L49" s="223"/>
      <c r="M49" s="94">
        <f>M48</f>
        <v>41107</v>
      </c>
      <c r="N49" s="199">
        <f t="shared" ref="N49" si="263">N48</f>
        <v>41107</v>
      </c>
      <c r="O49" s="142"/>
      <c r="P49" s="142">
        <v>5</v>
      </c>
      <c r="Q49" s="223"/>
      <c r="R49" s="94">
        <f>R48</f>
        <v>41108</v>
      </c>
      <c r="S49" s="204">
        <f t="shared" ref="S49" si="264">S48</f>
        <v>41108</v>
      </c>
      <c r="T49" s="142"/>
      <c r="U49" s="142">
        <v>5</v>
      </c>
      <c r="V49" s="209"/>
      <c r="W49" s="94">
        <f>W48</f>
        <v>41109</v>
      </c>
      <c r="X49" s="199">
        <f t="shared" ref="X49" si="265">X48</f>
        <v>41109</v>
      </c>
      <c r="Y49" s="142" t="s">
        <v>87</v>
      </c>
      <c r="Z49" s="142">
        <v>1.5</v>
      </c>
      <c r="AA49" s="223"/>
      <c r="AB49" s="94">
        <f>AB48</f>
        <v>41110</v>
      </c>
      <c r="AC49" s="199">
        <f t="shared" ref="AC49" si="266">AC48</f>
        <v>41110</v>
      </c>
      <c r="AD49" s="142" t="s">
        <v>82</v>
      </c>
      <c r="AE49" s="142"/>
      <c r="AF49" s="223"/>
      <c r="AG49" s="94">
        <f>AG48</f>
        <v>41111</v>
      </c>
      <c r="AH49" s="195">
        <f t="shared" ref="AH49" si="267">AH48</f>
        <v>41111</v>
      </c>
      <c r="AI49" s="142" t="s">
        <v>82</v>
      </c>
      <c r="AJ49" s="142"/>
      <c r="AK49" s="217"/>
      <c r="AL49" s="225"/>
      <c r="AM49" s="228"/>
      <c r="AN49" s="230"/>
      <c r="AO49" s="230"/>
      <c r="AP49" s="239"/>
      <c r="AQ49" s="240"/>
      <c r="AR49" s="125"/>
      <c r="AT49" s="272"/>
      <c r="AU49" s="127">
        <v>0</v>
      </c>
      <c r="AV49" s="127"/>
      <c r="AW49" s="127"/>
      <c r="AX49" s="127"/>
      <c r="AY49" s="127"/>
      <c r="AZ49" s="127"/>
      <c r="BA49" s="127"/>
      <c r="BB49" s="127"/>
    </row>
    <row r="50" spans="1:54" s="76" customFormat="1" ht="7.5" customHeight="1">
      <c r="A50" s="212"/>
      <c r="B50" s="92">
        <v>3</v>
      </c>
      <c r="C50" s="93">
        <f>C48</f>
        <v>41105</v>
      </c>
      <c r="D50" s="263">
        <f t="shared" ref="D50" si="268">D48</f>
        <v>41105</v>
      </c>
      <c r="E50" s="142" t="s">
        <v>82</v>
      </c>
      <c r="F50" s="142"/>
      <c r="G50" s="224"/>
      <c r="H50" s="94">
        <f>H48</f>
        <v>41106</v>
      </c>
      <c r="I50" s="200">
        <f t="shared" ref="I50" si="269">I48</f>
        <v>41106</v>
      </c>
      <c r="J50" s="142" t="s">
        <v>82</v>
      </c>
      <c r="K50" s="142"/>
      <c r="L50" s="224"/>
      <c r="M50" s="94">
        <f>M48</f>
        <v>41107</v>
      </c>
      <c r="N50" s="200">
        <f t="shared" ref="N50" si="270">N48</f>
        <v>41107</v>
      </c>
      <c r="O50" s="142"/>
      <c r="P50" s="142">
        <v>5</v>
      </c>
      <c r="Q50" s="224"/>
      <c r="R50" s="94">
        <f>R48</f>
        <v>41108</v>
      </c>
      <c r="S50" s="205">
        <f t="shared" ref="S50" si="271">S48</f>
        <v>41108</v>
      </c>
      <c r="T50" s="142"/>
      <c r="U50" s="142">
        <v>5</v>
      </c>
      <c r="V50" s="210"/>
      <c r="W50" s="94">
        <f>W48</f>
        <v>41109</v>
      </c>
      <c r="X50" s="200">
        <f t="shared" ref="X50" si="272">X48</f>
        <v>41109</v>
      </c>
      <c r="Y50" s="142" t="s">
        <v>87</v>
      </c>
      <c r="Z50" s="142">
        <v>1.5</v>
      </c>
      <c r="AA50" s="224"/>
      <c r="AB50" s="94">
        <f>AB48</f>
        <v>41110</v>
      </c>
      <c r="AC50" s="200">
        <f t="shared" ref="AC50" si="273">AC48</f>
        <v>41110</v>
      </c>
      <c r="AD50" s="142" t="s">
        <v>82</v>
      </c>
      <c r="AE50" s="142"/>
      <c r="AF50" s="224"/>
      <c r="AG50" s="94">
        <f>AG48</f>
        <v>41111</v>
      </c>
      <c r="AH50" s="197">
        <f t="shared" ref="AH50" si="274">AH48</f>
        <v>41111</v>
      </c>
      <c r="AI50" s="142" t="s">
        <v>82</v>
      </c>
      <c r="AJ50" s="142"/>
      <c r="AK50" s="218"/>
      <c r="AL50" s="225"/>
      <c r="AM50" s="231">
        <v>2</v>
      </c>
      <c r="AN50" s="232">
        <f>SUMPRODUCT((学年=AM50)*(TEXT(日,"yymm")=TEXT(AL42,"yymm"))*日時数+(学年=AM50)*(TEXT(月,"yymm")=TEXT(AL42,"yymm"))*月時数+(学年=AM50)*(TEXT(火,"yymm")=TEXT(AL42,"yymm"))*火時数+(学年=AM50)*(TEXT(水,"yymm")=TEXT(AL42,"yymm"))*水時数+(学年=AM50)*(TEXT(木,"yymm")=TEXT(AL42,"yymm"))*木時数+(学年=AM50)*(TEXT(金,"yymm")=TEXT(AL42,"yymm"))*金時数+(学年=AM50)*(TEXT(土,"yymm")=TEXT(AL42,"yymm"))*土時数)</f>
        <v>58.5</v>
      </c>
      <c r="AO50" s="232">
        <f t="shared" ref="AO50" si="275">AO37+AN50</f>
        <v>355.5</v>
      </c>
      <c r="AP50" s="239"/>
      <c r="AQ50" s="240"/>
      <c r="AR50" s="125"/>
      <c r="AT50" s="273"/>
      <c r="AU50" s="127">
        <v>0</v>
      </c>
      <c r="AV50" s="127"/>
      <c r="AW50" s="127"/>
      <c r="AX50" s="127"/>
      <c r="AY50" s="127"/>
      <c r="AZ50" s="127"/>
      <c r="BA50" s="127"/>
      <c r="BB50" s="127"/>
    </row>
    <row r="51" spans="1:54" ht="7.5" customHeight="1">
      <c r="A51" s="212" t="str">
        <f>IF(D48="","",IF(D57="","",IF(MONTH(D48)=MONTH(D57),MONTH(D51),"")))</f>
        <v/>
      </c>
      <c r="B51" s="92">
        <v>1</v>
      </c>
      <c r="C51" s="93">
        <f t="shared" si="0"/>
        <v>41112</v>
      </c>
      <c r="D51" s="262">
        <f t="shared" ref="D51" si="276">AH48+1</f>
        <v>41112</v>
      </c>
      <c r="E51" s="142" t="s">
        <v>82</v>
      </c>
      <c r="F51" s="142"/>
      <c r="G51" s="222" t="s">
        <v>92</v>
      </c>
      <c r="H51" s="94">
        <f t="shared" si="1"/>
        <v>41113</v>
      </c>
      <c r="I51" s="198">
        <f t="shared" si="17"/>
        <v>41113</v>
      </c>
      <c r="J51" s="142" t="s">
        <v>82</v>
      </c>
      <c r="K51" s="142"/>
      <c r="L51" s="222" t="s">
        <v>99</v>
      </c>
      <c r="M51" s="94">
        <f t="shared" si="3"/>
        <v>41114</v>
      </c>
      <c r="N51" s="198">
        <f t="shared" si="4"/>
        <v>41114</v>
      </c>
      <c r="O51" s="142" t="s">
        <v>82</v>
      </c>
      <c r="P51" s="142"/>
      <c r="Q51" s="222" t="s">
        <v>99</v>
      </c>
      <c r="R51" s="94">
        <f t="shared" si="5"/>
        <v>41115</v>
      </c>
      <c r="S51" s="203">
        <f t="shared" si="18"/>
        <v>41115</v>
      </c>
      <c r="T51" s="142" t="s">
        <v>82</v>
      </c>
      <c r="U51" s="142"/>
      <c r="V51" s="208" t="s">
        <v>134</v>
      </c>
      <c r="W51" s="94">
        <f t="shared" si="7"/>
        <v>41116</v>
      </c>
      <c r="X51" s="198">
        <f t="shared" si="19"/>
        <v>41116</v>
      </c>
      <c r="Y51" s="142" t="s">
        <v>82</v>
      </c>
      <c r="Z51" s="142"/>
      <c r="AA51" s="222" t="s">
        <v>99</v>
      </c>
      <c r="AB51" s="94">
        <f t="shared" si="9"/>
        <v>41117</v>
      </c>
      <c r="AC51" s="198">
        <f t="shared" si="20"/>
        <v>41117</v>
      </c>
      <c r="AD51" s="142" t="s">
        <v>82</v>
      </c>
      <c r="AE51" s="142"/>
      <c r="AF51" s="222" t="s">
        <v>160</v>
      </c>
      <c r="AG51" s="94">
        <f t="shared" ref="AG51" si="277">AC51+1</f>
        <v>41118</v>
      </c>
      <c r="AH51" s="194">
        <f t="shared" si="22"/>
        <v>41118</v>
      </c>
      <c r="AI51" s="142" t="s">
        <v>82</v>
      </c>
      <c r="AJ51" s="142"/>
      <c r="AK51" s="216" t="s">
        <v>99</v>
      </c>
      <c r="AL51" s="225"/>
      <c r="AM51" s="231"/>
      <c r="AN51" s="232"/>
      <c r="AO51" s="232"/>
      <c r="AP51" s="239"/>
      <c r="AQ51" s="240"/>
      <c r="AR51" s="125"/>
      <c r="AT51" s="274" t="str">
        <f t="shared" ref="AT51" ca="1" si="278">IF(OFFSET($AU$3,(ROW()-3)/3,0)=0,"",OFFSET($AU$3,(ROW()-3)/3,0))</f>
        <v/>
      </c>
      <c r="AU51" s="127">
        <v>0</v>
      </c>
    </row>
    <row r="52" spans="1:54" s="76" customFormat="1" ht="7.5" customHeight="1">
      <c r="A52" s="212"/>
      <c r="B52" s="92">
        <v>2</v>
      </c>
      <c r="C52" s="93">
        <f>C51</f>
        <v>41112</v>
      </c>
      <c r="D52" s="263">
        <f t="shared" ref="D52" si="279">D51</f>
        <v>41112</v>
      </c>
      <c r="E52" s="142" t="s">
        <v>82</v>
      </c>
      <c r="F52" s="142"/>
      <c r="G52" s="223"/>
      <c r="H52" s="94">
        <f>H51</f>
        <v>41113</v>
      </c>
      <c r="I52" s="199">
        <f t="shared" ref="I52" si="280">I51</f>
        <v>41113</v>
      </c>
      <c r="J52" s="142" t="s">
        <v>82</v>
      </c>
      <c r="K52" s="142"/>
      <c r="L52" s="223"/>
      <c r="M52" s="94">
        <f>M51</f>
        <v>41114</v>
      </c>
      <c r="N52" s="199">
        <f t="shared" ref="N52" si="281">N51</f>
        <v>41114</v>
      </c>
      <c r="O52" s="142" t="s">
        <v>82</v>
      </c>
      <c r="P52" s="142"/>
      <c r="Q52" s="223"/>
      <c r="R52" s="94">
        <f>R51</f>
        <v>41115</v>
      </c>
      <c r="S52" s="204">
        <f t="shared" ref="S52" si="282">S51</f>
        <v>41115</v>
      </c>
      <c r="T52" s="142" t="s">
        <v>82</v>
      </c>
      <c r="U52" s="142"/>
      <c r="V52" s="209"/>
      <c r="W52" s="94">
        <f>W51</f>
        <v>41116</v>
      </c>
      <c r="X52" s="199">
        <f t="shared" ref="X52" si="283">X51</f>
        <v>41116</v>
      </c>
      <c r="Y52" s="142" t="s">
        <v>82</v>
      </c>
      <c r="Z52" s="142"/>
      <c r="AA52" s="223"/>
      <c r="AB52" s="94">
        <f>AB51</f>
        <v>41117</v>
      </c>
      <c r="AC52" s="199">
        <f t="shared" ref="AC52" si="284">AC51</f>
        <v>41117</v>
      </c>
      <c r="AD52" s="142" t="s">
        <v>82</v>
      </c>
      <c r="AE52" s="142"/>
      <c r="AF52" s="223"/>
      <c r="AG52" s="94">
        <f>AG51</f>
        <v>41118</v>
      </c>
      <c r="AH52" s="195">
        <f t="shared" ref="AH52" si="285">AH51</f>
        <v>41118</v>
      </c>
      <c r="AI52" s="142" t="s">
        <v>82</v>
      </c>
      <c r="AJ52" s="142"/>
      <c r="AK52" s="217"/>
      <c r="AL52" s="225"/>
      <c r="AM52" s="231">
        <v>3</v>
      </c>
      <c r="AN52" s="232">
        <f>SUMPRODUCT((学年=AM52)*(TEXT(日,"yymm")=TEXT(AL42,"yymm"))*日時数+(学年=AM52)*(TEXT(月,"yymm")=TEXT(AL42,"yymm"))*月時数+(学年=AM52)*(TEXT(火,"yymm")=TEXT(AL42,"yymm"))*火時数+(学年=AM52)*(TEXT(水,"yymm")=TEXT(AL42,"yymm"))*水時数+(学年=AM52)*(TEXT(木,"yymm")=TEXT(AL42,"yymm"))*木時数+(学年=AM52)*(TEXT(金,"yymm")=TEXT(AL42,"yymm"))*金時数+(学年=AM52)*(TEXT(土,"yymm")=TEXT(AL42,"yymm"))*土時数)</f>
        <v>58.5</v>
      </c>
      <c r="AO52" s="232">
        <f t="shared" ref="AO52" si="286">AO39+AN52</f>
        <v>354.5</v>
      </c>
      <c r="AP52" s="239"/>
      <c r="AQ52" s="240"/>
      <c r="AR52" s="125"/>
      <c r="AT52" s="272"/>
      <c r="AU52" s="127">
        <v>0</v>
      </c>
      <c r="AV52" s="127"/>
      <c r="AW52" s="127"/>
      <c r="AX52" s="127"/>
      <c r="AY52" s="127"/>
      <c r="AZ52" s="127"/>
      <c r="BA52" s="127"/>
      <c r="BB52" s="127"/>
    </row>
    <row r="53" spans="1:54" s="76" customFormat="1" ht="7.5" customHeight="1">
      <c r="A53" s="212"/>
      <c r="B53" s="92">
        <v>3</v>
      </c>
      <c r="C53" s="93">
        <f>C51</f>
        <v>41112</v>
      </c>
      <c r="D53" s="263">
        <f t="shared" ref="D53" si="287">D51</f>
        <v>41112</v>
      </c>
      <c r="E53" s="142" t="s">
        <v>82</v>
      </c>
      <c r="F53" s="142"/>
      <c r="G53" s="224"/>
      <c r="H53" s="94">
        <f>H51</f>
        <v>41113</v>
      </c>
      <c r="I53" s="200">
        <f t="shared" ref="I53" si="288">I51</f>
        <v>41113</v>
      </c>
      <c r="J53" s="142" t="s">
        <v>82</v>
      </c>
      <c r="K53" s="142"/>
      <c r="L53" s="224"/>
      <c r="M53" s="94">
        <f>M51</f>
        <v>41114</v>
      </c>
      <c r="N53" s="200">
        <f t="shared" ref="N53" si="289">N51</f>
        <v>41114</v>
      </c>
      <c r="O53" s="142" t="s">
        <v>82</v>
      </c>
      <c r="P53" s="142"/>
      <c r="Q53" s="224"/>
      <c r="R53" s="94">
        <f>R51</f>
        <v>41115</v>
      </c>
      <c r="S53" s="205">
        <f t="shared" ref="S53" si="290">S51</f>
        <v>41115</v>
      </c>
      <c r="T53" s="142" t="s">
        <v>82</v>
      </c>
      <c r="U53" s="142"/>
      <c r="V53" s="210"/>
      <c r="W53" s="94">
        <f>W51</f>
        <v>41116</v>
      </c>
      <c r="X53" s="200">
        <f t="shared" ref="X53" si="291">X51</f>
        <v>41116</v>
      </c>
      <c r="Y53" s="142" t="s">
        <v>82</v>
      </c>
      <c r="Z53" s="142"/>
      <c r="AA53" s="224"/>
      <c r="AB53" s="94">
        <f>AB51</f>
        <v>41117</v>
      </c>
      <c r="AC53" s="200">
        <f t="shared" ref="AC53" si="292">AC51</f>
        <v>41117</v>
      </c>
      <c r="AD53" s="142" t="s">
        <v>82</v>
      </c>
      <c r="AE53" s="142"/>
      <c r="AF53" s="224"/>
      <c r="AG53" s="94">
        <f>AG51</f>
        <v>41118</v>
      </c>
      <c r="AH53" s="197">
        <f t="shared" ref="AH53" si="293">AH51</f>
        <v>41118</v>
      </c>
      <c r="AI53" s="142" t="s">
        <v>82</v>
      </c>
      <c r="AJ53" s="142"/>
      <c r="AK53" s="218"/>
      <c r="AL53" s="226"/>
      <c r="AM53" s="231"/>
      <c r="AN53" s="232"/>
      <c r="AO53" s="232"/>
      <c r="AP53" s="239"/>
      <c r="AQ53" s="240"/>
      <c r="AR53" s="125"/>
      <c r="AT53" s="273"/>
      <c r="AU53" s="127">
        <v>0</v>
      </c>
      <c r="AV53" s="127"/>
      <c r="AW53" s="127"/>
      <c r="AX53" s="127"/>
      <c r="AY53" s="127"/>
      <c r="AZ53" s="127"/>
      <c r="BA53" s="127"/>
      <c r="BB53" s="127"/>
    </row>
    <row r="54" spans="1:54" ht="7.5" customHeight="1">
      <c r="A54" s="212" t="str">
        <f>IF(D51="","",IF(D60="","",IF(MONTH(D51)=MONTH(D60),MONTH(D54),"")))</f>
        <v/>
      </c>
      <c r="B54" s="92">
        <v>1</v>
      </c>
      <c r="C54" s="93">
        <f t="shared" si="0"/>
        <v>41119</v>
      </c>
      <c r="D54" s="262">
        <f t="shared" ref="D54" si="294">AH51+1</f>
        <v>41119</v>
      </c>
      <c r="E54" s="142" t="s">
        <v>82</v>
      </c>
      <c r="F54" s="142"/>
      <c r="G54" s="222" t="s">
        <v>99</v>
      </c>
      <c r="H54" s="94">
        <f t="shared" si="1"/>
        <v>41120</v>
      </c>
      <c r="I54" s="198">
        <f t="shared" si="17"/>
        <v>41120</v>
      </c>
      <c r="J54" s="142" t="s">
        <v>82</v>
      </c>
      <c r="K54" s="142"/>
      <c r="L54" s="222" t="s">
        <v>99</v>
      </c>
      <c r="M54" s="94">
        <f t="shared" si="3"/>
        <v>41121</v>
      </c>
      <c r="N54" s="198">
        <f t="shared" si="4"/>
        <v>41121</v>
      </c>
      <c r="O54" s="142" t="s">
        <v>82</v>
      </c>
      <c r="P54" s="142"/>
      <c r="Q54" s="222" t="s">
        <v>121</v>
      </c>
      <c r="R54" s="94">
        <f t="shared" si="5"/>
        <v>41122</v>
      </c>
      <c r="S54" s="203">
        <f t="shared" si="18"/>
        <v>41122</v>
      </c>
      <c r="T54" s="142" t="s">
        <v>82</v>
      </c>
      <c r="U54" s="142"/>
      <c r="V54" s="208" t="s">
        <v>99</v>
      </c>
      <c r="W54" s="94">
        <f t="shared" si="7"/>
        <v>41123</v>
      </c>
      <c r="X54" s="198">
        <f t="shared" si="19"/>
        <v>41123</v>
      </c>
      <c r="Y54" s="142" t="s">
        <v>82</v>
      </c>
      <c r="Z54" s="142"/>
      <c r="AA54" s="222" t="s">
        <v>99</v>
      </c>
      <c r="AB54" s="94">
        <f t="shared" si="9"/>
        <v>41124</v>
      </c>
      <c r="AC54" s="198">
        <f t="shared" si="20"/>
        <v>41124</v>
      </c>
      <c r="AD54" s="142" t="s">
        <v>82</v>
      </c>
      <c r="AE54" s="142"/>
      <c r="AF54" s="222" t="s">
        <v>99</v>
      </c>
      <c r="AG54" s="94">
        <f t="shared" ref="AG54" si="295">AC54+1</f>
        <v>41125</v>
      </c>
      <c r="AH54" s="194">
        <f t="shared" si="22"/>
        <v>41125</v>
      </c>
      <c r="AI54" s="142" t="s">
        <v>82</v>
      </c>
      <c r="AJ54" s="142"/>
      <c r="AK54" s="216" t="s">
        <v>99</v>
      </c>
      <c r="AL54" s="103"/>
      <c r="AM54" s="112"/>
      <c r="AN54" s="113"/>
      <c r="AO54" s="113"/>
      <c r="AP54" s="113"/>
      <c r="AQ54" s="114"/>
      <c r="AR54" s="125"/>
      <c r="AT54" s="274" t="str">
        <f t="shared" ref="AT54" ca="1" si="296">IF(OFFSET($AU$3,(ROW()-3)/3,0)=0,"",OFFSET($AU$3,(ROW()-3)/3,0))</f>
        <v/>
      </c>
      <c r="AU54" s="127">
        <v>0</v>
      </c>
    </row>
    <row r="55" spans="1:54" s="76" customFormat="1" ht="7.5" customHeight="1">
      <c r="A55" s="212"/>
      <c r="B55" s="92">
        <v>2</v>
      </c>
      <c r="C55" s="93">
        <f>C54</f>
        <v>41119</v>
      </c>
      <c r="D55" s="263">
        <f t="shared" ref="D55" si="297">D54</f>
        <v>41119</v>
      </c>
      <c r="E55" s="142" t="s">
        <v>82</v>
      </c>
      <c r="F55" s="142"/>
      <c r="G55" s="223"/>
      <c r="H55" s="94">
        <f>H54</f>
        <v>41120</v>
      </c>
      <c r="I55" s="199">
        <f t="shared" ref="I55" si="298">I54</f>
        <v>41120</v>
      </c>
      <c r="J55" s="142" t="s">
        <v>82</v>
      </c>
      <c r="K55" s="142"/>
      <c r="L55" s="223"/>
      <c r="M55" s="94">
        <f>M54</f>
        <v>41121</v>
      </c>
      <c r="N55" s="199">
        <f t="shared" ref="N55" si="299">N54</f>
        <v>41121</v>
      </c>
      <c r="O55" s="142" t="s">
        <v>82</v>
      </c>
      <c r="P55" s="142"/>
      <c r="Q55" s="223"/>
      <c r="R55" s="94">
        <f>R54</f>
        <v>41122</v>
      </c>
      <c r="S55" s="204">
        <f t="shared" ref="S55" si="300">S54</f>
        <v>41122</v>
      </c>
      <c r="T55" s="142" t="s">
        <v>82</v>
      </c>
      <c r="U55" s="142"/>
      <c r="V55" s="209"/>
      <c r="W55" s="94">
        <f>W54</f>
        <v>41123</v>
      </c>
      <c r="X55" s="199">
        <f t="shared" ref="X55" si="301">X54</f>
        <v>41123</v>
      </c>
      <c r="Y55" s="142" t="s">
        <v>82</v>
      </c>
      <c r="Z55" s="142"/>
      <c r="AA55" s="223"/>
      <c r="AB55" s="94">
        <f>AB54</f>
        <v>41124</v>
      </c>
      <c r="AC55" s="199">
        <f t="shared" ref="AC55" si="302">AC54</f>
        <v>41124</v>
      </c>
      <c r="AD55" s="142" t="s">
        <v>82</v>
      </c>
      <c r="AE55" s="142"/>
      <c r="AF55" s="223"/>
      <c r="AG55" s="94">
        <f>AG54</f>
        <v>41125</v>
      </c>
      <c r="AH55" s="195">
        <f t="shared" ref="AH55" si="303">AH54</f>
        <v>41125</v>
      </c>
      <c r="AI55" s="142" t="s">
        <v>82</v>
      </c>
      <c r="AJ55" s="142"/>
      <c r="AK55" s="217"/>
      <c r="AL55" s="233">
        <f>DATE(YEAR(AL42),MONTH(AL42)+1,1)</f>
        <v>41122</v>
      </c>
      <c r="AM55" s="235">
        <v>1</v>
      </c>
      <c r="AN55" s="219">
        <f>DAY(DATE(YEAR($AL55),MONTH($AL55)+1,1)-1)-SUMPRODUCT((学年=AM55)*(TEXT(日,"yymm")=TEXT($AL55,"yymm"))*(日授給=$AC$1)+(学年=AM55)*(TEXT(月,"yymm")=TEXT($AL55,"yymm"))*(月授給=$AC$1)+(学年=AM55)*(TEXT(火,"yymm")=TEXT($AL55,"yymm"))*(火授給=$AC$1)+(学年=AM55)*(TEXT(水,"yymm")=TEXT($AL55,"yymm"))*(水授給=$AC$1)+(学年=AM55)*(TEXT(木,"yymm")=TEXT($AL55,"yymm"))*(木授給=$AC$1)+(学年=AM55)*(TEXT(金,"yymm")=TEXT($AL55,"yymm"))*(金授給=$AC$1)+(学年=AM55)*(TEXT(土,"yymm")=TEXT($AL55,"yymm"))*(土授給=$AC$1))</f>
        <v>5</v>
      </c>
      <c r="AO55" s="219">
        <f>AN55-SUMPRODUCT((学年=AM55)*(TEXT(日,"yymm")=TEXT($AL55,"yymm"))*(日授給=$X$1)+(学年=AM55)*(TEXT(月,"yymm")=TEXT($AL55,"yymm"))*(月授給=$X$1)+(学年=AM55)*(TEXT(火,"yymm")=TEXT($AL55,"yymm"))*(火授給=$X$1)+(学年=AM55)*(TEXT(水,"yymm")=TEXT($AL55,"yymm"))*(水授給=$X$1)+(学年=AM55)*(TEXT(木,"yymm")=TEXT($AL55,"yymm"))*(木授給=$X$1)+(学年=AM55)*(TEXT(金,"yymm")=TEXT($AL55,"yymm"))*(金授給=$X$1)+(学年=AM55)*(TEXT(土,"yymm")=TEXT($AL55,"yymm"))*(土授給=$X$1))</f>
        <v>4</v>
      </c>
      <c r="AP55" s="219">
        <f>AP42+AN55</f>
        <v>75</v>
      </c>
      <c r="AQ55" s="220">
        <f>AQ42+AO55</f>
        <v>70</v>
      </c>
      <c r="AR55" s="101"/>
      <c r="AT55" s="272"/>
      <c r="AU55" s="127" t="s">
        <v>99</v>
      </c>
      <c r="AV55" s="127"/>
      <c r="AW55" s="127"/>
      <c r="AX55" s="127"/>
      <c r="AY55" s="127"/>
      <c r="AZ55" s="127"/>
      <c r="BA55" s="127"/>
      <c r="BB55" s="127"/>
    </row>
    <row r="56" spans="1:54" s="76" customFormat="1" ht="7.5" customHeight="1">
      <c r="A56" s="212"/>
      <c r="B56" s="92">
        <v>3</v>
      </c>
      <c r="C56" s="93">
        <f>C54</f>
        <v>41119</v>
      </c>
      <c r="D56" s="263">
        <f t="shared" ref="D56" si="304">D54</f>
        <v>41119</v>
      </c>
      <c r="E56" s="142" t="s">
        <v>82</v>
      </c>
      <c r="F56" s="142"/>
      <c r="G56" s="224"/>
      <c r="H56" s="94">
        <f>H54</f>
        <v>41120</v>
      </c>
      <c r="I56" s="200">
        <f t="shared" ref="I56" si="305">I54</f>
        <v>41120</v>
      </c>
      <c r="J56" s="142" t="s">
        <v>82</v>
      </c>
      <c r="K56" s="142"/>
      <c r="L56" s="224"/>
      <c r="M56" s="94">
        <f>M54</f>
        <v>41121</v>
      </c>
      <c r="N56" s="200">
        <f t="shared" ref="N56" si="306">N54</f>
        <v>41121</v>
      </c>
      <c r="O56" s="142" t="s">
        <v>82</v>
      </c>
      <c r="P56" s="142"/>
      <c r="Q56" s="224"/>
      <c r="R56" s="94">
        <f>R54</f>
        <v>41122</v>
      </c>
      <c r="S56" s="205">
        <f t="shared" ref="S56" si="307">S54</f>
        <v>41122</v>
      </c>
      <c r="T56" s="142" t="s">
        <v>82</v>
      </c>
      <c r="U56" s="142"/>
      <c r="V56" s="210"/>
      <c r="W56" s="94">
        <f>W54</f>
        <v>41123</v>
      </c>
      <c r="X56" s="200">
        <f t="shared" ref="X56" si="308">X54</f>
        <v>41123</v>
      </c>
      <c r="Y56" s="142" t="s">
        <v>82</v>
      </c>
      <c r="Z56" s="142"/>
      <c r="AA56" s="224"/>
      <c r="AB56" s="94">
        <f>AB54</f>
        <v>41124</v>
      </c>
      <c r="AC56" s="200">
        <f t="shared" ref="AC56" si="309">AC54</f>
        <v>41124</v>
      </c>
      <c r="AD56" s="142" t="s">
        <v>82</v>
      </c>
      <c r="AE56" s="142"/>
      <c r="AF56" s="224"/>
      <c r="AG56" s="94">
        <f>AG54</f>
        <v>41125</v>
      </c>
      <c r="AH56" s="197">
        <f t="shared" ref="AH56" si="310">AH54</f>
        <v>41125</v>
      </c>
      <c r="AI56" s="142" t="s">
        <v>82</v>
      </c>
      <c r="AJ56" s="142"/>
      <c r="AK56" s="218"/>
      <c r="AL56" s="234"/>
      <c r="AM56" s="231"/>
      <c r="AN56" s="215"/>
      <c r="AO56" s="215"/>
      <c r="AP56" s="215"/>
      <c r="AQ56" s="221"/>
      <c r="AR56" s="101"/>
      <c r="AT56" s="273"/>
      <c r="AU56" s="127"/>
      <c r="AV56" s="127"/>
      <c r="AW56" s="127"/>
      <c r="AX56" s="127"/>
      <c r="AY56" s="127"/>
      <c r="AZ56" s="127"/>
      <c r="BA56" s="127"/>
      <c r="BB56" s="127"/>
    </row>
    <row r="57" spans="1:54" ht="7.5" customHeight="1">
      <c r="A57" s="212" t="str">
        <f>IF(D54="","",IF(D63="","",IF(MONTH(D54)=MONTH(D63),MONTH(D57),"")))</f>
        <v/>
      </c>
      <c r="B57" s="92">
        <v>1</v>
      </c>
      <c r="C57" s="93">
        <f t="shared" si="0"/>
        <v>41126</v>
      </c>
      <c r="D57" s="262">
        <f t="shared" ref="D57" si="311">AH54+1</f>
        <v>41126</v>
      </c>
      <c r="E57" s="142" t="s">
        <v>82</v>
      </c>
      <c r="F57" s="142"/>
      <c r="G57" s="222" t="s">
        <v>99</v>
      </c>
      <c r="H57" s="94">
        <f t="shared" si="1"/>
        <v>41127</v>
      </c>
      <c r="I57" s="198">
        <f t="shared" si="17"/>
        <v>41127</v>
      </c>
      <c r="J57" s="142" t="s">
        <v>87</v>
      </c>
      <c r="K57" s="142">
        <v>3</v>
      </c>
      <c r="L57" s="222" t="s">
        <v>109</v>
      </c>
      <c r="M57" s="94">
        <f t="shared" si="3"/>
        <v>41128</v>
      </c>
      <c r="N57" s="198">
        <f t="shared" si="4"/>
        <v>41128</v>
      </c>
      <c r="O57" s="142" t="s">
        <v>82</v>
      </c>
      <c r="P57" s="142"/>
      <c r="Q57" s="222" t="s">
        <v>99</v>
      </c>
      <c r="R57" s="94">
        <f t="shared" si="5"/>
        <v>41129</v>
      </c>
      <c r="S57" s="203">
        <f t="shared" si="18"/>
        <v>41129</v>
      </c>
      <c r="T57" s="142" t="s">
        <v>82</v>
      </c>
      <c r="U57" s="142"/>
      <c r="V57" s="208" t="s">
        <v>99</v>
      </c>
      <c r="W57" s="94">
        <f t="shared" si="7"/>
        <v>41130</v>
      </c>
      <c r="X57" s="198">
        <f t="shared" si="19"/>
        <v>41130</v>
      </c>
      <c r="Y57" s="142" t="s">
        <v>82</v>
      </c>
      <c r="Z57" s="142"/>
      <c r="AA57" s="222" t="s">
        <v>99</v>
      </c>
      <c r="AB57" s="94">
        <f t="shared" si="9"/>
        <v>41131</v>
      </c>
      <c r="AC57" s="198">
        <f t="shared" si="20"/>
        <v>41131</v>
      </c>
      <c r="AD57" s="142" t="s">
        <v>82</v>
      </c>
      <c r="AE57" s="142"/>
      <c r="AF57" s="222" t="s">
        <v>99</v>
      </c>
      <c r="AG57" s="94">
        <f t="shared" ref="AG57" si="312">AC57+1</f>
        <v>41132</v>
      </c>
      <c r="AH57" s="194">
        <f t="shared" si="22"/>
        <v>41132</v>
      </c>
      <c r="AI57" s="142" t="s">
        <v>82</v>
      </c>
      <c r="AJ57" s="142"/>
      <c r="AK57" s="216" t="s">
        <v>99</v>
      </c>
      <c r="AL57" s="236" t="s">
        <v>84</v>
      </c>
      <c r="AM57" s="231">
        <v>2</v>
      </c>
      <c r="AN57" s="215">
        <f>DAY(DATE(YEAR($AL55),MONTH($AL55)+1,1)-1)-SUMPRODUCT((学年=AM57)*(TEXT(日,"yymm")=TEXT($AL55,"yymm"))*(日授給=$AC$1)+(学年=AM57)*(TEXT(月,"yymm")=TEXT($AL55,"yymm"))*(月授給=$AC$1)+(学年=AM57)*(TEXT(火,"yymm")=TEXT($AL55,"yymm"))*(火授給=$AC$1)+(学年=AM57)*(TEXT(水,"yymm")=TEXT($AL55,"yymm"))*(水授給=$AC$1)+(学年=AM57)*(TEXT(木,"yymm")=TEXT($AL55,"yymm"))*(木授給=$AC$1)+(学年=AM57)*(TEXT(金,"yymm")=TEXT($AL55,"yymm"))*(金授給=$AC$1)+(学年=AM57)*(TEXT(土,"yymm")=TEXT($AL55,"yymm"))*(土授給=$AC$1))</f>
        <v>5</v>
      </c>
      <c r="AO57" s="215">
        <f>AN57-SUMPRODUCT((学年=AM57)*(TEXT(日,"yymm")=TEXT($AL55,"yymm"))*(日授給=$X$1)+(学年=AM57)*(TEXT(月,"yymm")=TEXT($AL55,"yymm"))*(月授給=$X$1)+(学年=AM57)*(TEXT(火,"yymm")=TEXT($AL55,"yymm"))*(火授給=$X$1)+(学年=AM57)*(TEXT(水,"yymm")=TEXT($AL55,"yymm"))*(水授給=$X$1)+(学年=AM57)*(TEXT(木,"yymm")=TEXT($AL55,"yymm"))*(木授給=$X$1)+(学年=AM57)*(TEXT(金,"yymm")=TEXT($AL55,"yymm"))*(金授給=$X$1)+(学年=AM57)*(TEXT(土,"yymm")=TEXT($AL55,"yymm"))*(土授給=$X$1))</f>
        <v>4</v>
      </c>
      <c r="AP57" s="215">
        <f t="shared" ref="AP57" si="313">AP44+AN57</f>
        <v>76</v>
      </c>
      <c r="AQ57" s="221">
        <f t="shared" ref="AQ57" si="314">AQ44+AO57</f>
        <v>70</v>
      </c>
      <c r="AR57" s="125"/>
      <c r="AT57" s="274" t="str">
        <f t="shared" ref="AT57" ca="1" si="315">IF(OFFSET($AU$3,(ROW()-3)/3,0)=0,"",OFFSET($AU$3,(ROW()-3)/3,0))</f>
        <v/>
      </c>
    </row>
    <row r="58" spans="1:54" s="76" customFormat="1" ht="7.5" customHeight="1">
      <c r="A58" s="212"/>
      <c r="B58" s="92">
        <v>2</v>
      </c>
      <c r="C58" s="93">
        <f>C57</f>
        <v>41126</v>
      </c>
      <c r="D58" s="263">
        <f t="shared" ref="D58" si="316">D57</f>
        <v>41126</v>
      </c>
      <c r="E58" s="142" t="s">
        <v>82</v>
      </c>
      <c r="F58" s="142"/>
      <c r="G58" s="223"/>
      <c r="H58" s="94">
        <f>H57</f>
        <v>41127</v>
      </c>
      <c r="I58" s="199">
        <f t="shared" ref="I58" si="317">I57</f>
        <v>41127</v>
      </c>
      <c r="J58" s="142" t="s">
        <v>87</v>
      </c>
      <c r="K58" s="142">
        <v>3</v>
      </c>
      <c r="L58" s="223"/>
      <c r="M58" s="94">
        <f>M57</f>
        <v>41128</v>
      </c>
      <c r="N58" s="199">
        <f t="shared" ref="N58" si="318">N57</f>
        <v>41128</v>
      </c>
      <c r="O58" s="142" t="s">
        <v>82</v>
      </c>
      <c r="P58" s="142"/>
      <c r="Q58" s="223"/>
      <c r="R58" s="94">
        <f>R57</f>
        <v>41129</v>
      </c>
      <c r="S58" s="204">
        <f t="shared" ref="S58" si="319">S57</f>
        <v>41129</v>
      </c>
      <c r="T58" s="142" t="s">
        <v>82</v>
      </c>
      <c r="U58" s="142"/>
      <c r="V58" s="209"/>
      <c r="W58" s="94">
        <f>W57</f>
        <v>41130</v>
      </c>
      <c r="X58" s="199">
        <f t="shared" ref="X58" si="320">X57</f>
        <v>41130</v>
      </c>
      <c r="Y58" s="142" t="s">
        <v>82</v>
      </c>
      <c r="Z58" s="142"/>
      <c r="AA58" s="223"/>
      <c r="AB58" s="94">
        <f>AB57</f>
        <v>41131</v>
      </c>
      <c r="AC58" s="199">
        <f t="shared" ref="AC58" si="321">AC57</f>
        <v>41131</v>
      </c>
      <c r="AD58" s="142" t="s">
        <v>82</v>
      </c>
      <c r="AE58" s="142"/>
      <c r="AF58" s="223"/>
      <c r="AG58" s="94">
        <f>AG57</f>
        <v>41132</v>
      </c>
      <c r="AH58" s="195">
        <f t="shared" ref="AH58" si="322">AH57</f>
        <v>41132</v>
      </c>
      <c r="AI58" s="142" t="s">
        <v>82</v>
      </c>
      <c r="AJ58" s="142"/>
      <c r="AK58" s="217"/>
      <c r="AL58" s="236"/>
      <c r="AM58" s="231"/>
      <c r="AN58" s="215"/>
      <c r="AO58" s="215"/>
      <c r="AP58" s="215"/>
      <c r="AQ58" s="221"/>
      <c r="AR58" s="125"/>
      <c r="AT58" s="272"/>
      <c r="AU58" s="127"/>
      <c r="AV58" s="127"/>
      <c r="AW58" s="127"/>
      <c r="AX58" s="127"/>
      <c r="AY58" s="127"/>
      <c r="AZ58" s="127"/>
      <c r="BA58" s="127"/>
      <c r="BB58" s="127"/>
    </row>
    <row r="59" spans="1:54" s="76" customFormat="1" ht="7.5" customHeight="1">
      <c r="A59" s="212"/>
      <c r="B59" s="92">
        <v>3</v>
      </c>
      <c r="C59" s="93">
        <f>C57</f>
        <v>41126</v>
      </c>
      <c r="D59" s="263">
        <f t="shared" ref="D59" si="323">D57</f>
        <v>41126</v>
      </c>
      <c r="E59" s="142" t="s">
        <v>82</v>
      </c>
      <c r="F59" s="142"/>
      <c r="G59" s="224"/>
      <c r="H59" s="94">
        <f>H57</f>
        <v>41127</v>
      </c>
      <c r="I59" s="200">
        <f t="shared" ref="I59" si="324">I57</f>
        <v>41127</v>
      </c>
      <c r="J59" s="142" t="s">
        <v>87</v>
      </c>
      <c r="K59" s="142">
        <v>3</v>
      </c>
      <c r="L59" s="224"/>
      <c r="M59" s="94">
        <f>M57</f>
        <v>41128</v>
      </c>
      <c r="N59" s="200">
        <f t="shared" ref="N59" si="325">N57</f>
        <v>41128</v>
      </c>
      <c r="O59" s="142" t="s">
        <v>82</v>
      </c>
      <c r="P59" s="142"/>
      <c r="Q59" s="224"/>
      <c r="R59" s="94">
        <f>R57</f>
        <v>41129</v>
      </c>
      <c r="S59" s="205">
        <f t="shared" ref="S59" si="326">S57</f>
        <v>41129</v>
      </c>
      <c r="T59" s="142" t="s">
        <v>82</v>
      </c>
      <c r="U59" s="142"/>
      <c r="V59" s="210"/>
      <c r="W59" s="94">
        <f>W57</f>
        <v>41130</v>
      </c>
      <c r="X59" s="200">
        <f t="shared" ref="X59" si="327">X57</f>
        <v>41130</v>
      </c>
      <c r="Y59" s="142" t="s">
        <v>82</v>
      </c>
      <c r="Z59" s="142"/>
      <c r="AA59" s="224"/>
      <c r="AB59" s="94">
        <f>AB57</f>
        <v>41131</v>
      </c>
      <c r="AC59" s="200">
        <f t="shared" ref="AC59" si="328">AC57</f>
        <v>41131</v>
      </c>
      <c r="AD59" s="142" t="s">
        <v>82</v>
      </c>
      <c r="AE59" s="142"/>
      <c r="AF59" s="224"/>
      <c r="AG59" s="94">
        <f>AG57</f>
        <v>41132</v>
      </c>
      <c r="AH59" s="197">
        <f t="shared" ref="AH59" si="329">AH57</f>
        <v>41132</v>
      </c>
      <c r="AI59" s="142" t="s">
        <v>82</v>
      </c>
      <c r="AJ59" s="142"/>
      <c r="AK59" s="218"/>
      <c r="AL59" s="236"/>
      <c r="AM59" s="231">
        <v>3</v>
      </c>
      <c r="AN59" s="215">
        <f>DAY(DATE(YEAR($AL55),MONTH($AL55)+1,1)-1)-SUMPRODUCT((学年=AM59)*(TEXT(日,"yymm")=TEXT($AL55,"yymm"))*(日授給=$AC$1)+(学年=AM59)*(TEXT(月,"yymm")=TEXT($AL55,"yymm"))*(月授給=$AC$1)+(学年=AM59)*(TEXT(火,"yymm")=TEXT($AL55,"yymm"))*(火授給=$AC$1)+(学年=AM59)*(TEXT(水,"yymm")=TEXT($AL55,"yymm"))*(水授給=$AC$1)+(学年=AM59)*(TEXT(木,"yymm")=TEXT($AL55,"yymm"))*(木授給=$AC$1)+(学年=AM59)*(TEXT(金,"yymm")=TEXT($AL55,"yymm"))*(金授給=$AC$1)+(学年=AM59)*(TEXT(土,"yymm")=TEXT($AL55,"yymm"))*(土授給=$AC$1))</f>
        <v>5</v>
      </c>
      <c r="AO59" s="215">
        <f>AN59-SUMPRODUCT((学年=AM59)*(TEXT(日,"yymm")=TEXT($AL55,"yymm"))*(日授給=$X$1)+(学年=AM59)*(TEXT(月,"yymm")=TEXT($AL55,"yymm"))*(月授給=$X$1)+(学年=AM59)*(TEXT(火,"yymm")=TEXT($AL55,"yymm"))*(火授給=$X$1)+(学年=AM59)*(TEXT(水,"yymm")=TEXT($AL55,"yymm"))*(水授給=$X$1)+(学年=AM59)*(TEXT(木,"yymm")=TEXT($AL55,"yymm"))*(木授給=$X$1)+(学年=AM59)*(TEXT(金,"yymm")=TEXT($AL55,"yymm"))*(金授給=$X$1)+(学年=AM59)*(TEXT(土,"yymm")=TEXT($AL55,"yymm"))*(土授給=$X$1))</f>
        <v>4</v>
      </c>
      <c r="AP59" s="215">
        <f t="shared" ref="AP59" si="330">AP46+AN59</f>
        <v>76</v>
      </c>
      <c r="AQ59" s="221">
        <f t="shared" ref="AQ59" si="331">AQ46+AO59</f>
        <v>70</v>
      </c>
      <c r="AR59" s="125"/>
      <c r="AT59" s="273"/>
      <c r="AU59" s="127"/>
      <c r="AV59" s="127"/>
      <c r="AW59" s="127"/>
      <c r="AX59" s="127"/>
      <c r="AY59" s="127"/>
      <c r="AZ59" s="127"/>
      <c r="BA59" s="127"/>
      <c r="BB59" s="127"/>
    </row>
    <row r="60" spans="1:54" ht="7.5" customHeight="1">
      <c r="A60" s="212">
        <f>IF(D57="","",IF(D66="","",IF(MONTH(D57)=MONTH(D66),MONTH(D60),"")))</f>
        <v>8</v>
      </c>
      <c r="B60" s="92">
        <v>1</v>
      </c>
      <c r="C60" s="93">
        <f t="shared" si="0"/>
        <v>41133</v>
      </c>
      <c r="D60" s="262">
        <f t="shared" ref="D60" si="332">AH57+1</f>
        <v>41133</v>
      </c>
      <c r="E60" s="142" t="s">
        <v>82</v>
      </c>
      <c r="F60" s="142"/>
      <c r="G60" s="222" t="s">
        <v>99</v>
      </c>
      <c r="H60" s="94">
        <f t="shared" si="1"/>
        <v>41134</v>
      </c>
      <c r="I60" s="198">
        <f t="shared" si="17"/>
        <v>41134</v>
      </c>
      <c r="J60" s="142" t="s">
        <v>82</v>
      </c>
      <c r="K60" s="142"/>
      <c r="L60" s="222" t="s">
        <v>99</v>
      </c>
      <c r="M60" s="94">
        <f t="shared" si="3"/>
        <v>41135</v>
      </c>
      <c r="N60" s="198">
        <f t="shared" si="4"/>
        <v>41135</v>
      </c>
      <c r="O60" s="142" t="s">
        <v>82</v>
      </c>
      <c r="P60" s="142"/>
      <c r="Q60" s="222" t="s">
        <v>122</v>
      </c>
      <c r="R60" s="94">
        <f t="shared" si="5"/>
        <v>41136</v>
      </c>
      <c r="S60" s="203">
        <f t="shared" si="18"/>
        <v>41136</v>
      </c>
      <c r="T60" s="142" t="s">
        <v>82</v>
      </c>
      <c r="U60" s="142"/>
      <c r="V60" s="208" t="s">
        <v>99</v>
      </c>
      <c r="W60" s="94">
        <f t="shared" si="7"/>
        <v>41137</v>
      </c>
      <c r="X60" s="198">
        <f t="shared" si="19"/>
        <v>41137</v>
      </c>
      <c r="Y60" s="142" t="s">
        <v>82</v>
      </c>
      <c r="Z60" s="142"/>
      <c r="AA60" s="222" t="s">
        <v>99</v>
      </c>
      <c r="AB60" s="94">
        <f t="shared" si="9"/>
        <v>41138</v>
      </c>
      <c r="AC60" s="198">
        <f t="shared" si="20"/>
        <v>41138</v>
      </c>
      <c r="AD60" s="142" t="s">
        <v>82</v>
      </c>
      <c r="AE60" s="142"/>
      <c r="AF60" s="222" t="s">
        <v>99</v>
      </c>
      <c r="AG60" s="94">
        <f t="shared" ref="AG60" si="333">AC60+1</f>
        <v>41139</v>
      </c>
      <c r="AH60" s="194">
        <f t="shared" si="22"/>
        <v>41139</v>
      </c>
      <c r="AI60" s="142" t="s">
        <v>82</v>
      </c>
      <c r="AJ60" s="142"/>
      <c r="AK60" s="216" t="s">
        <v>99</v>
      </c>
      <c r="AL60" s="236"/>
      <c r="AM60" s="231"/>
      <c r="AN60" s="215"/>
      <c r="AO60" s="215"/>
      <c r="AP60" s="215"/>
      <c r="AQ60" s="221"/>
      <c r="AR60" s="125"/>
      <c r="AT60" s="274" t="str">
        <f t="shared" ref="AT60" ca="1" si="334">IF(OFFSET($AU$3,(ROW()-3)/3,0)=0,"",OFFSET($AU$3,(ROW()-3)/3,0))</f>
        <v/>
      </c>
    </row>
    <row r="61" spans="1:54" s="76" customFormat="1" ht="7.5" customHeight="1">
      <c r="A61" s="212"/>
      <c r="B61" s="92">
        <v>2</v>
      </c>
      <c r="C61" s="93">
        <f>C60</f>
        <v>41133</v>
      </c>
      <c r="D61" s="263">
        <f t="shared" ref="D61" si="335">D60</f>
        <v>41133</v>
      </c>
      <c r="E61" s="142" t="s">
        <v>82</v>
      </c>
      <c r="F61" s="142"/>
      <c r="G61" s="223"/>
      <c r="H61" s="94">
        <f>H60</f>
        <v>41134</v>
      </c>
      <c r="I61" s="199">
        <f t="shared" ref="I61" si="336">I60</f>
        <v>41134</v>
      </c>
      <c r="J61" s="142" t="s">
        <v>82</v>
      </c>
      <c r="K61" s="142"/>
      <c r="L61" s="223"/>
      <c r="M61" s="94">
        <f>M60</f>
        <v>41135</v>
      </c>
      <c r="N61" s="199">
        <f t="shared" ref="N61" si="337">N60</f>
        <v>41135</v>
      </c>
      <c r="O61" s="142" t="s">
        <v>82</v>
      </c>
      <c r="P61" s="142"/>
      <c r="Q61" s="223"/>
      <c r="R61" s="94">
        <f>R60</f>
        <v>41136</v>
      </c>
      <c r="S61" s="204">
        <f t="shared" ref="S61" si="338">S60</f>
        <v>41136</v>
      </c>
      <c r="T61" s="142" t="s">
        <v>82</v>
      </c>
      <c r="U61" s="142"/>
      <c r="V61" s="209"/>
      <c r="W61" s="94">
        <f>W60</f>
        <v>41137</v>
      </c>
      <c r="X61" s="199">
        <f t="shared" ref="X61" si="339">X60</f>
        <v>41137</v>
      </c>
      <c r="Y61" s="142" t="s">
        <v>82</v>
      </c>
      <c r="Z61" s="142"/>
      <c r="AA61" s="223"/>
      <c r="AB61" s="94">
        <f>AB60</f>
        <v>41138</v>
      </c>
      <c r="AC61" s="199">
        <f t="shared" ref="AC61" si="340">AC60</f>
        <v>41138</v>
      </c>
      <c r="AD61" s="142" t="s">
        <v>82</v>
      </c>
      <c r="AE61" s="142"/>
      <c r="AF61" s="223"/>
      <c r="AG61" s="94">
        <f>AG60</f>
        <v>41139</v>
      </c>
      <c r="AH61" s="195">
        <f t="shared" ref="AH61" si="341">AH60</f>
        <v>41139</v>
      </c>
      <c r="AI61" s="142" t="s">
        <v>82</v>
      </c>
      <c r="AJ61" s="142"/>
      <c r="AK61" s="217"/>
      <c r="AL61" s="225" t="s">
        <v>85</v>
      </c>
      <c r="AM61" s="227">
        <v>1</v>
      </c>
      <c r="AN61" s="229">
        <f>SUMPRODUCT((学年=AM61)*(TEXT(日,"yymm")=TEXT(AL55,"yymm"))*日時数+(学年=AM61)*(TEXT(月,"yymm")=TEXT(AL55,"yymm"))*月時数+(学年=AM61)*(TEXT(火,"yymm")=TEXT(AL55,"yymm"))*火時数+(学年=AM61)*(TEXT(水,"yymm")=TEXT(AL55,"yymm"))*水時数+(学年=AM61)*(TEXT(木,"yymm")=TEXT(AL55,"yymm"))*木時数+(学年=AM61)*(TEXT(金,"yymm")=TEXT(AL55,"yymm"))*金時数+(学年=AM61)*(TEXT(土,"yymm")=TEXT(AL55,"yymm"))*土時数)</f>
        <v>25.5</v>
      </c>
      <c r="AO61" s="229">
        <f>AO48+AN61</f>
        <v>378</v>
      </c>
      <c r="AP61" s="237"/>
      <c r="AQ61" s="238"/>
      <c r="AR61" s="125"/>
      <c r="AT61" s="272"/>
      <c r="AU61" s="127"/>
      <c r="AV61" s="127"/>
      <c r="AW61" s="127"/>
      <c r="AX61" s="127"/>
      <c r="AY61" s="127"/>
      <c r="AZ61" s="127"/>
      <c r="BA61" s="127"/>
      <c r="BB61" s="127"/>
    </row>
    <row r="62" spans="1:54" s="76" customFormat="1" ht="7.5" customHeight="1">
      <c r="A62" s="212"/>
      <c r="B62" s="92">
        <v>3</v>
      </c>
      <c r="C62" s="93">
        <f>C60</f>
        <v>41133</v>
      </c>
      <c r="D62" s="263">
        <f t="shared" ref="D62" si="342">D60</f>
        <v>41133</v>
      </c>
      <c r="E62" s="142" t="s">
        <v>82</v>
      </c>
      <c r="F62" s="142"/>
      <c r="G62" s="224"/>
      <c r="H62" s="94">
        <f>H60</f>
        <v>41134</v>
      </c>
      <c r="I62" s="200">
        <f t="shared" ref="I62" si="343">I60</f>
        <v>41134</v>
      </c>
      <c r="J62" s="142" t="s">
        <v>82</v>
      </c>
      <c r="K62" s="142"/>
      <c r="L62" s="224"/>
      <c r="M62" s="94">
        <f>M60</f>
        <v>41135</v>
      </c>
      <c r="N62" s="200">
        <f t="shared" ref="N62" si="344">N60</f>
        <v>41135</v>
      </c>
      <c r="O62" s="142" t="s">
        <v>82</v>
      </c>
      <c r="P62" s="142"/>
      <c r="Q62" s="224"/>
      <c r="R62" s="94">
        <f>R60</f>
        <v>41136</v>
      </c>
      <c r="S62" s="205">
        <f t="shared" ref="S62" si="345">S60</f>
        <v>41136</v>
      </c>
      <c r="T62" s="142" t="s">
        <v>82</v>
      </c>
      <c r="U62" s="142"/>
      <c r="V62" s="210"/>
      <c r="W62" s="94">
        <f>W60</f>
        <v>41137</v>
      </c>
      <c r="X62" s="200">
        <f t="shared" ref="X62" si="346">X60</f>
        <v>41137</v>
      </c>
      <c r="Y62" s="142" t="s">
        <v>82</v>
      </c>
      <c r="Z62" s="142"/>
      <c r="AA62" s="224"/>
      <c r="AB62" s="94">
        <f>AB60</f>
        <v>41138</v>
      </c>
      <c r="AC62" s="200">
        <f t="shared" ref="AC62" si="347">AC60</f>
        <v>41138</v>
      </c>
      <c r="AD62" s="142" t="s">
        <v>82</v>
      </c>
      <c r="AE62" s="142"/>
      <c r="AF62" s="224"/>
      <c r="AG62" s="94">
        <f>AG60</f>
        <v>41139</v>
      </c>
      <c r="AH62" s="197">
        <f t="shared" ref="AH62" si="348">AH60</f>
        <v>41139</v>
      </c>
      <c r="AI62" s="142" t="s">
        <v>82</v>
      </c>
      <c r="AJ62" s="142"/>
      <c r="AK62" s="218"/>
      <c r="AL62" s="225"/>
      <c r="AM62" s="228"/>
      <c r="AN62" s="230"/>
      <c r="AO62" s="230"/>
      <c r="AP62" s="239"/>
      <c r="AQ62" s="240"/>
      <c r="AR62" s="125"/>
      <c r="AT62" s="273"/>
      <c r="AU62" s="127"/>
      <c r="AV62" s="127"/>
      <c r="AW62" s="127"/>
      <c r="AX62" s="127"/>
      <c r="AY62" s="127"/>
      <c r="AZ62" s="127"/>
      <c r="BA62" s="127"/>
      <c r="BB62" s="127"/>
    </row>
    <row r="63" spans="1:54" ht="7.5" customHeight="1">
      <c r="A63" s="212" t="str">
        <f>IF(D60="","",IF(D69="","",IF(MONTH(D60)=MONTH(D69),MONTH(D63),"")))</f>
        <v/>
      </c>
      <c r="B63" s="92">
        <v>1</v>
      </c>
      <c r="C63" s="93">
        <f t="shared" si="0"/>
        <v>41140</v>
      </c>
      <c r="D63" s="262">
        <f t="shared" ref="D63" si="349">AH60+1</f>
        <v>41140</v>
      </c>
      <c r="E63" s="142" t="s">
        <v>82</v>
      </c>
      <c r="F63" s="142"/>
      <c r="G63" s="222" t="s">
        <v>99</v>
      </c>
      <c r="H63" s="94">
        <f t="shared" si="1"/>
        <v>41141</v>
      </c>
      <c r="I63" s="198">
        <f t="shared" si="17"/>
        <v>41141</v>
      </c>
      <c r="J63" s="142" t="s">
        <v>82</v>
      </c>
      <c r="K63" s="142"/>
      <c r="L63" s="222" t="s">
        <v>99</v>
      </c>
      <c r="M63" s="94">
        <f t="shared" si="3"/>
        <v>41142</v>
      </c>
      <c r="N63" s="198">
        <f t="shared" si="4"/>
        <v>41142</v>
      </c>
      <c r="O63" s="142" t="s">
        <v>82</v>
      </c>
      <c r="P63" s="142"/>
      <c r="Q63" s="222" t="s">
        <v>99</v>
      </c>
      <c r="R63" s="94">
        <f t="shared" si="5"/>
        <v>41143</v>
      </c>
      <c r="S63" s="203">
        <f t="shared" si="18"/>
        <v>41143</v>
      </c>
      <c r="T63" s="142" t="s">
        <v>82</v>
      </c>
      <c r="U63" s="142"/>
      <c r="V63" s="208" t="s">
        <v>99</v>
      </c>
      <c r="W63" s="94">
        <f t="shared" si="7"/>
        <v>41144</v>
      </c>
      <c r="X63" s="198">
        <f t="shared" si="19"/>
        <v>41144</v>
      </c>
      <c r="Y63" s="142" t="s">
        <v>82</v>
      </c>
      <c r="Z63" s="142"/>
      <c r="AA63" s="222" t="s">
        <v>99</v>
      </c>
      <c r="AB63" s="94">
        <f t="shared" si="9"/>
        <v>41145</v>
      </c>
      <c r="AC63" s="198">
        <f t="shared" si="20"/>
        <v>41145</v>
      </c>
      <c r="AD63" s="142" t="s">
        <v>82</v>
      </c>
      <c r="AE63" s="142"/>
      <c r="AF63" s="222" t="s">
        <v>99</v>
      </c>
      <c r="AG63" s="94">
        <f t="shared" ref="AG63" si="350">AC63+1</f>
        <v>41146</v>
      </c>
      <c r="AH63" s="194">
        <f t="shared" si="22"/>
        <v>41146</v>
      </c>
      <c r="AI63" s="142" t="s">
        <v>82</v>
      </c>
      <c r="AJ63" s="142"/>
      <c r="AK63" s="216" t="s">
        <v>99</v>
      </c>
      <c r="AL63" s="225"/>
      <c r="AM63" s="231">
        <v>2</v>
      </c>
      <c r="AN63" s="232">
        <f>SUMPRODUCT((学年=AM63)*(TEXT(日,"yymm")=TEXT(AL55,"yymm"))*日時数+(学年=AM63)*(TEXT(月,"yymm")=TEXT(AL55,"yymm"))*月時数+(学年=AM63)*(TEXT(火,"yymm")=TEXT(AL55,"yymm"))*火時数+(学年=AM63)*(TEXT(水,"yymm")=TEXT(AL55,"yymm"))*水時数+(学年=AM63)*(TEXT(木,"yymm")=TEXT(AL55,"yymm"))*木時数+(学年=AM63)*(TEXT(金,"yymm")=TEXT(AL55,"yymm"))*金時数+(学年=AM63)*(TEXT(土,"yymm")=TEXT(AL55,"yymm"))*土時数)</f>
        <v>25.5</v>
      </c>
      <c r="AO63" s="232">
        <f t="shared" ref="AO63" si="351">AO50+AN63</f>
        <v>381</v>
      </c>
      <c r="AP63" s="239"/>
      <c r="AQ63" s="240"/>
      <c r="AR63" s="125"/>
      <c r="AT63" s="274" t="str">
        <f t="shared" ref="AT63" ca="1" si="352">IF(OFFSET($AU$3,(ROW()-3)/3,0)=0,"",OFFSET($AU$3,(ROW()-3)/3,0))</f>
        <v/>
      </c>
    </row>
    <row r="64" spans="1:54" s="76" customFormat="1" ht="7.5" customHeight="1">
      <c r="A64" s="212"/>
      <c r="B64" s="92">
        <v>2</v>
      </c>
      <c r="C64" s="93">
        <f>C63</f>
        <v>41140</v>
      </c>
      <c r="D64" s="263">
        <f t="shared" ref="D64" si="353">D63</f>
        <v>41140</v>
      </c>
      <c r="E64" s="142" t="s">
        <v>82</v>
      </c>
      <c r="F64" s="142"/>
      <c r="G64" s="223"/>
      <c r="H64" s="94">
        <f>H63</f>
        <v>41141</v>
      </c>
      <c r="I64" s="199">
        <f t="shared" ref="I64" si="354">I63</f>
        <v>41141</v>
      </c>
      <c r="J64" s="142" t="s">
        <v>82</v>
      </c>
      <c r="K64" s="142"/>
      <c r="L64" s="223"/>
      <c r="M64" s="94">
        <f>M63</f>
        <v>41142</v>
      </c>
      <c r="N64" s="199">
        <f t="shared" ref="N64" si="355">N63</f>
        <v>41142</v>
      </c>
      <c r="O64" s="142" t="s">
        <v>82</v>
      </c>
      <c r="P64" s="142"/>
      <c r="Q64" s="223"/>
      <c r="R64" s="94">
        <f>R63</f>
        <v>41143</v>
      </c>
      <c r="S64" s="204">
        <f t="shared" ref="S64" si="356">S63</f>
        <v>41143</v>
      </c>
      <c r="T64" s="142" t="s">
        <v>82</v>
      </c>
      <c r="U64" s="142"/>
      <c r="V64" s="209"/>
      <c r="W64" s="94">
        <f>W63</f>
        <v>41144</v>
      </c>
      <c r="X64" s="199">
        <f t="shared" ref="X64" si="357">X63</f>
        <v>41144</v>
      </c>
      <c r="Y64" s="142" t="s">
        <v>82</v>
      </c>
      <c r="Z64" s="142"/>
      <c r="AA64" s="223"/>
      <c r="AB64" s="94">
        <f>AB63</f>
        <v>41145</v>
      </c>
      <c r="AC64" s="199">
        <f t="shared" ref="AC64" si="358">AC63</f>
        <v>41145</v>
      </c>
      <c r="AD64" s="142" t="s">
        <v>82</v>
      </c>
      <c r="AE64" s="142"/>
      <c r="AF64" s="223"/>
      <c r="AG64" s="94">
        <f>AG63</f>
        <v>41146</v>
      </c>
      <c r="AH64" s="195">
        <f t="shared" ref="AH64" si="359">AH63</f>
        <v>41146</v>
      </c>
      <c r="AI64" s="142" t="s">
        <v>82</v>
      </c>
      <c r="AJ64" s="142"/>
      <c r="AK64" s="217"/>
      <c r="AL64" s="225"/>
      <c r="AM64" s="231"/>
      <c r="AN64" s="232"/>
      <c r="AO64" s="232"/>
      <c r="AP64" s="239"/>
      <c r="AQ64" s="240"/>
      <c r="AR64" s="125"/>
      <c r="AT64" s="272"/>
      <c r="AU64" s="127"/>
      <c r="AV64" s="127"/>
      <c r="AW64" s="127"/>
      <c r="AX64" s="127"/>
      <c r="AY64" s="127"/>
      <c r="AZ64" s="127"/>
      <c r="BA64" s="127"/>
      <c r="BB64" s="127"/>
    </row>
    <row r="65" spans="1:54" s="76" customFormat="1" ht="7.5" customHeight="1">
      <c r="A65" s="212"/>
      <c r="B65" s="92">
        <v>3</v>
      </c>
      <c r="C65" s="93">
        <f>C63</f>
        <v>41140</v>
      </c>
      <c r="D65" s="263">
        <f t="shared" ref="D65" si="360">D63</f>
        <v>41140</v>
      </c>
      <c r="E65" s="142" t="s">
        <v>82</v>
      </c>
      <c r="F65" s="142"/>
      <c r="G65" s="224"/>
      <c r="H65" s="94">
        <f>H63</f>
        <v>41141</v>
      </c>
      <c r="I65" s="200">
        <f t="shared" ref="I65" si="361">I63</f>
        <v>41141</v>
      </c>
      <c r="J65" s="142" t="s">
        <v>82</v>
      </c>
      <c r="K65" s="142"/>
      <c r="L65" s="224"/>
      <c r="M65" s="94">
        <f>M63</f>
        <v>41142</v>
      </c>
      <c r="N65" s="200">
        <f t="shared" ref="N65" si="362">N63</f>
        <v>41142</v>
      </c>
      <c r="O65" s="142" t="s">
        <v>82</v>
      </c>
      <c r="P65" s="142"/>
      <c r="Q65" s="224"/>
      <c r="R65" s="94">
        <f>R63</f>
        <v>41143</v>
      </c>
      <c r="S65" s="205">
        <f t="shared" ref="S65" si="363">S63</f>
        <v>41143</v>
      </c>
      <c r="T65" s="142" t="s">
        <v>82</v>
      </c>
      <c r="U65" s="142"/>
      <c r="V65" s="210"/>
      <c r="W65" s="94">
        <f>W63</f>
        <v>41144</v>
      </c>
      <c r="X65" s="200">
        <f t="shared" ref="X65" si="364">X63</f>
        <v>41144</v>
      </c>
      <c r="Y65" s="142" t="s">
        <v>82</v>
      </c>
      <c r="Z65" s="142"/>
      <c r="AA65" s="224"/>
      <c r="AB65" s="94">
        <f>AB63</f>
        <v>41145</v>
      </c>
      <c r="AC65" s="200">
        <f t="shared" ref="AC65" si="365">AC63</f>
        <v>41145</v>
      </c>
      <c r="AD65" s="142" t="s">
        <v>82</v>
      </c>
      <c r="AE65" s="142"/>
      <c r="AF65" s="224"/>
      <c r="AG65" s="94">
        <f>AG63</f>
        <v>41146</v>
      </c>
      <c r="AH65" s="197">
        <f t="shared" ref="AH65" si="366">AH63</f>
        <v>41146</v>
      </c>
      <c r="AI65" s="142" t="s">
        <v>82</v>
      </c>
      <c r="AJ65" s="142"/>
      <c r="AK65" s="218"/>
      <c r="AL65" s="225"/>
      <c r="AM65" s="231">
        <v>3</v>
      </c>
      <c r="AN65" s="232">
        <f>SUMPRODUCT((学年=AM65)*(TEXT(日,"yymm")=TEXT(AL55,"yymm"))*日時数+(学年=AM65)*(TEXT(月,"yymm")=TEXT(AL55,"yymm"))*月時数+(学年=AM65)*(TEXT(火,"yymm")=TEXT(AL55,"yymm"))*火時数+(学年=AM65)*(TEXT(水,"yymm")=TEXT(AL55,"yymm"))*水時数+(学年=AM65)*(TEXT(木,"yymm")=TEXT(AL55,"yymm"))*木時数+(学年=AM65)*(TEXT(金,"yymm")=TEXT(AL55,"yymm"))*金時数+(学年=AM65)*(TEXT(土,"yymm")=TEXT(AL55,"yymm"))*土時数)</f>
        <v>25.5</v>
      </c>
      <c r="AO65" s="232">
        <f t="shared" ref="AO65" si="367">AO52+AN65</f>
        <v>380</v>
      </c>
      <c r="AP65" s="239"/>
      <c r="AQ65" s="240"/>
      <c r="AR65" s="125"/>
      <c r="AT65" s="273"/>
      <c r="AU65" s="127"/>
      <c r="AV65" s="127"/>
      <c r="AW65" s="127"/>
      <c r="AX65" s="127"/>
      <c r="AY65" s="127"/>
      <c r="AZ65" s="127"/>
      <c r="BA65" s="127"/>
      <c r="BB65" s="127"/>
    </row>
    <row r="66" spans="1:54" ht="7.5" customHeight="1">
      <c r="A66" s="212" t="str">
        <f>IF(D63="","",IF(D72="","",IF(MONTH(D63)=MONTH(D72),MONTH(D66),"")))</f>
        <v/>
      </c>
      <c r="B66" s="92">
        <v>1</v>
      </c>
      <c r="C66" s="93">
        <f t="shared" si="0"/>
        <v>41147</v>
      </c>
      <c r="D66" s="262">
        <f t="shared" ref="D66" si="368">AH63+1</f>
        <v>41147</v>
      </c>
      <c r="E66" s="142" t="s">
        <v>82</v>
      </c>
      <c r="F66" s="142"/>
      <c r="G66" s="222" t="s">
        <v>93</v>
      </c>
      <c r="H66" s="94">
        <f t="shared" si="1"/>
        <v>41148</v>
      </c>
      <c r="I66" s="198">
        <f t="shared" si="17"/>
        <v>41148</v>
      </c>
      <c r="J66" s="142" t="s">
        <v>82</v>
      </c>
      <c r="K66" s="142"/>
      <c r="L66" s="222" t="s">
        <v>100</v>
      </c>
      <c r="M66" s="94">
        <f t="shared" si="3"/>
        <v>41149</v>
      </c>
      <c r="N66" s="198">
        <f t="shared" si="4"/>
        <v>41149</v>
      </c>
      <c r="O66" s="142"/>
      <c r="P66" s="142">
        <v>5.5</v>
      </c>
      <c r="Q66" s="222" t="s">
        <v>123</v>
      </c>
      <c r="R66" s="94">
        <f t="shared" si="5"/>
        <v>41150</v>
      </c>
      <c r="S66" s="203">
        <f t="shared" si="18"/>
        <v>41150</v>
      </c>
      <c r="T66" s="142"/>
      <c r="U66" s="142">
        <v>5</v>
      </c>
      <c r="V66" s="208" t="s">
        <v>135</v>
      </c>
      <c r="W66" s="94">
        <f t="shared" si="7"/>
        <v>41151</v>
      </c>
      <c r="X66" s="198">
        <f t="shared" si="19"/>
        <v>41151</v>
      </c>
      <c r="Y66" s="142"/>
      <c r="Z66" s="142">
        <v>6</v>
      </c>
      <c r="AA66" s="222" t="s">
        <v>114</v>
      </c>
      <c r="AB66" s="94">
        <f t="shared" si="9"/>
        <v>41152</v>
      </c>
      <c r="AC66" s="198">
        <f t="shared" si="20"/>
        <v>41152</v>
      </c>
      <c r="AD66" s="142"/>
      <c r="AE66" s="142">
        <v>6</v>
      </c>
      <c r="AF66" s="222" t="s">
        <v>99</v>
      </c>
      <c r="AG66" s="94">
        <f t="shared" ref="AG66" si="369">AC66+1</f>
        <v>41153</v>
      </c>
      <c r="AH66" s="194">
        <f t="shared" si="22"/>
        <v>41153</v>
      </c>
      <c r="AI66" s="142" t="s">
        <v>82</v>
      </c>
      <c r="AJ66" s="142"/>
      <c r="AK66" s="216" t="s">
        <v>99</v>
      </c>
      <c r="AL66" s="226"/>
      <c r="AM66" s="231"/>
      <c r="AN66" s="232"/>
      <c r="AO66" s="232"/>
      <c r="AP66" s="239"/>
      <c r="AQ66" s="240"/>
      <c r="AR66" s="125"/>
      <c r="AT66" s="274" t="str">
        <f t="shared" ref="AT66" ca="1" si="370">IF(OFFSET($AU$3,(ROW()-3)/3,0)=0,"",OFFSET($AU$3,(ROW()-3)/3,0))</f>
        <v/>
      </c>
    </row>
    <row r="67" spans="1:54" s="76" customFormat="1" ht="7.5" customHeight="1">
      <c r="A67" s="212"/>
      <c r="B67" s="92">
        <v>2</v>
      </c>
      <c r="C67" s="93">
        <f>C66</f>
        <v>41147</v>
      </c>
      <c r="D67" s="263">
        <f t="shared" ref="D67" si="371">D66</f>
        <v>41147</v>
      </c>
      <c r="E67" s="142" t="s">
        <v>82</v>
      </c>
      <c r="F67" s="142"/>
      <c r="G67" s="223"/>
      <c r="H67" s="94">
        <f>H66</f>
        <v>41148</v>
      </c>
      <c r="I67" s="199">
        <f t="shared" ref="I67" si="372">I66</f>
        <v>41148</v>
      </c>
      <c r="J67" s="142" t="s">
        <v>82</v>
      </c>
      <c r="K67" s="142"/>
      <c r="L67" s="223"/>
      <c r="M67" s="94">
        <f>M66</f>
        <v>41149</v>
      </c>
      <c r="N67" s="199">
        <f t="shared" ref="N67" si="373">N66</f>
        <v>41149</v>
      </c>
      <c r="O67" s="142"/>
      <c r="P67" s="142">
        <v>5.5</v>
      </c>
      <c r="Q67" s="223"/>
      <c r="R67" s="94">
        <f>R66</f>
        <v>41150</v>
      </c>
      <c r="S67" s="204">
        <f t="shared" ref="S67" si="374">S66</f>
        <v>41150</v>
      </c>
      <c r="T67" s="142"/>
      <c r="U67" s="142">
        <v>5</v>
      </c>
      <c r="V67" s="209"/>
      <c r="W67" s="94">
        <f>W66</f>
        <v>41151</v>
      </c>
      <c r="X67" s="199">
        <f t="shared" ref="X67" si="375">X66</f>
        <v>41151</v>
      </c>
      <c r="Y67" s="142"/>
      <c r="Z67" s="142">
        <v>6</v>
      </c>
      <c r="AA67" s="223"/>
      <c r="AB67" s="94">
        <f>AB66</f>
        <v>41152</v>
      </c>
      <c r="AC67" s="199">
        <f t="shared" ref="AC67" si="376">AC66</f>
        <v>41152</v>
      </c>
      <c r="AD67" s="142"/>
      <c r="AE67" s="142">
        <v>6</v>
      </c>
      <c r="AF67" s="223"/>
      <c r="AG67" s="94">
        <f>AG66</f>
        <v>41153</v>
      </c>
      <c r="AH67" s="195">
        <f t="shared" ref="AH67" si="377">AH66</f>
        <v>41153</v>
      </c>
      <c r="AI67" s="142" t="s">
        <v>82</v>
      </c>
      <c r="AJ67" s="142"/>
      <c r="AK67" s="217"/>
      <c r="AL67" s="103"/>
      <c r="AM67" s="112"/>
      <c r="AN67" s="113"/>
      <c r="AO67" s="113"/>
      <c r="AP67" s="113"/>
      <c r="AQ67" s="114"/>
      <c r="AR67" s="115"/>
      <c r="AT67" s="272"/>
      <c r="AU67" s="127"/>
      <c r="AV67" s="127"/>
      <c r="AW67" s="127"/>
      <c r="AX67" s="127"/>
      <c r="AY67" s="127"/>
      <c r="AZ67" s="127"/>
      <c r="BA67" s="127"/>
      <c r="BB67" s="127"/>
    </row>
    <row r="68" spans="1:54" s="76" customFormat="1" ht="7.5" customHeight="1">
      <c r="A68" s="182"/>
      <c r="B68" s="92">
        <v>3</v>
      </c>
      <c r="C68" s="93">
        <f>C66</f>
        <v>41147</v>
      </c>
      <c r="D68" s="263">
        <f t="shared" ref="D68" si="378">D66</f>
        <v>41147</v>
      </c>
      <c r="E68" s="142" t="s">
        <v>82</v>
      </c>
      <c r="F68" s="142"/>
      <c r="G68" s="224"/>
      <c r="H68" s="94">
        <f>H66</f>
        <v>41148</v>
      </c>
      <c r="I68" s="200">
        <f t="shared" ref="I68" si="379">I66</f>
        <v>41148</v>
      </c>
      <c r="J68" s="142" t="s">
        <v>82</v>
      </c>
      <c r="K68" s="142"/>
      <c r="L68" s="224"/>
      <c r="M68" s="94">
        <f>M66</f>
        <v>41149</v>
      </c>
      <c r="N68" s="200">
        <f t="shared" ref="N68" si="380">N66</f>
        <v>41149</v>
      </c>
      <c r="O68" s="142"/>
      <c r="P68" s="142">
        <v>5.5</v>
      </c>
      <c r="Q68" s="224"/>
      <c r="R68" s="94">
        <f>R66</f>
        <v>41150</v>
      </c>
      <c r="S68" s="205">
        <f t="shared" ref="S68" si="381">S66</f>
        <v>41150</v>
      </c>
      <c r="T68" s="142"/>
      <c r="U68" s="142">
        <v>5</v>
      </c>
      <c r="V68" s="210"/>
      <c r="W68" s="94">
        <f>W66</f>
        <v>41151</v>
      </c>
      <c r="X68" s="200">
        <f t="shared" ref="X68" si="382">X66</f>
        <v>41151</v>
      </c>
      <c r="Y68" s="142"/>
      <c r="Z68" s="142">
        <v>6</v>
      </c>
      <c r="AA68" s="224"/>
      <c r="AB68" s="94">
        <f>AB66</f>
        <v>41152</v>
      </c>
      <c r="AC68" s="200">
        <f t="shared" ref="AC68" si="383">AC66</f>
        <v>41152</v>
      </c>
      <c r="AD68" s="142"/>
      <c r="AE68" s="142">
        <v>6</v>
      </c>
      <c r="AF68" s="224"/>
      <c r="AG68" s="94">
        <f>AG66</f>
        <v>41153</v>
      </c>
      <c r="AH68" s="197">
        <f t="shared" ref="AH68" si="384">AH66</f>
        <v>41153</v>
      </c>
      <c r="AI68" s="142" t="s">
        <v>82</v>
      </c>
      <c r="AJ68" s="142"/>
      <c r="AK68" s="218"/>
      <c r="AL68" s="233">
        <f>DATE(YEAR(AL55),MONTH(AL55)+1,1)</f>
        <v>41153</v>
      </c>
      <c r="AM68" s="235">
        <v>1</v>
      </c>
      <c r="AN68" s="219">
        <f>DAY(DATE(YEAR($AL68),MONTH($AL68)+1,1)-1)-SUMPRODUCT((学年=AM68)*(TEXT(日,"yymm")=TEXT($AL68,"yymm"))*(日授給=$AC$1)+(学年=AM68)*(TEXT(月,"yymm")=TEXT($AL68,"yymm"))*(月授給=$AC$1)+(学年=AM68)*(TEXT(火,"yymm")=TEXT($AL68,"yymm"))*(火授給=$AC$1)+(学年=AM68)*(TEXT(水,"yymm")=TEXT($AL68,"yymm"))*(水授給=$AC$1)+(学年=AM68)*(TEXT(木,"yymm")=TEXT($AL68,"yymm"))*(木授給=$AC$1)+(学年=AM68)*(TEXT(金,"yymm")=TEXT($AL68,"yymm"))*(金授給=$AC$1)+(学年=AM68)*(TEXT(土,"yymm")=TEXT($AL68,"yymm"))*(土授給=$AC$1))</f>
        <v>19</v>
      </c>
      <c r="AO68" s="219">
        <f>AN68-SUMPRODUCT((学年=AM68)*(TEXT(日,"yymm")=TEXT($AL68,"yymm"))*(日授給=$X$1)+(学年=AM68)*(TEXT(月,"yymm")=TEXT($AL68,"yymm"))*(月授給=$X$1)+(学年=AM68)*(TEXT(火,"yymm")=TEXT($AL68,"yymm"))*(火授給=$X$1)+(学年=AM68)*(TEXT(水,"yymm")=TEXT($AL68,"yymm"))*(水授給=$X$1)+(学年=AM68)*(TEXT(木,"yymm")=TEXT($AL68,"yymm"))*(木授給=$X$1)+(学年=AM68)*(TEXT(金,"yymm")=TEXT($AL68,"yymm"))*(金授給=$X$1)+(学年=AM68)*(TEXT(土,"yymm")=TEXT($AL68,"yymm"))*(土授給=$X$1))</f>
        <v>15</v>
      </c>
      <c r="AP68" s="219">
        <f>AP55+AN68</f>
        <v>94</v>
      </c>
      <c r="AQ68" s="220">
        <f>AQ55+AO68</f>
        <v>85</v>
      </c>
      <c r="AR68" s="101"/>
      <c r="AT68" s="273"/>
      <c r="AU68" s="127"/>
      <c r="AV68" s="127"/>
      <c r="AW68" s="127"/>
      <c r="AX68" s="127"/>
      <c r="AY68" s="127"/>
      <c r="AZ68" s="127"/>
      <c r="BA68" s="127"/>
      <c r="BB68" s="127"/>
    </row>
    <row r="69" spans="1:54" ht="7.5" customHeight="1">
      <c r="A69" s="212" t="str">
        <f>IF(D66="","",IF(D75="","",IF(MONTH(D66)=MONTH(D75),MONTH(D69),"")))</f>
        <v/>
      </c>
      <c r="B69" s="92">
        <v>1</v>
      </c>
      <c r="C69" s="93">
        <f t="shared" si="0"/>
        <v>41154</v>
      </c>
      <c r="D69" s="262">
        <f t="shared" ref="D69" si="385">AH66+1</f>
        <v>41154</v>
      </c>
      <c r="E69" s="142" t="s">
        <v>82</v>
      </c>
      <c r="F69" s="142"/>
      <c r="G69" s="222" t="s">
        <v>99</v>
      </c>
      <c r="H69" s="94">
        <f t="shared" si="1"/>
        <v>41155</v>
      </c>
      <c r="I69" s="198">
        <f t="shared" si="17"/>
        <v>41155</v>
      </c>
      <c r="J69" s="142"/>
      <c r="K69" s="142">
        <v>6</v>
      </c>
      <c r="L69" s="222" t="s">
        <v>110</v>
      </c>
      <c r="M69" s="94">
        <f t="shared" si="3"/>
        <v>41156</v>
      </c>
      <c r="N69" s="198">
        <f t="shared" si="4"/>
        <v>41156</v>
      </c>
      <c r="O69" s="142"/>
      <c r="P69" s="142">
        <v>6</v>
      </c>
      <c r="Q69" s="222" t="s">
        <v>99</v>
      </c>
      <c r="R69" s="94">
        <f t="shared" si="5"/>
        <v>41157</v>
      </c>
      <c r="S69" s="203">
        <f t="shared" si="18"/>
        <v>41157</v>
      </c>
      <c r="T69" s="142"/>
      <c r="U69" s="142">
        <v>5</v>
      </c>
      <c r="V69" s="208" t="s">
        <v>99</v>
      </c>
      <c r="W69" s="94">
        <f t="shared" si="7"/>
        <v>41158</v>
      </c>
      <c r="X69" s="198">
        <f t="shared" si="19"/>
        <v>41158</v>
      </c>
      <c r="Y69" s="142"/>
      <c r="Z69" s="142">
        <v>6</v>
      </c>
      <c r="AA69" s="222" t="s">
        <v>99</v>
      </c>
      <c r="AB69" s="94">
        <f t="shared" si="9"/>
        <v>41159</v>
      </c>
      <c r="AC69" s="198">
        <f t="shared" si="20"/>
        <v>41159</v>
      </c>
      <c r="AD69" s="142"/>
      <c r="AE69" s="142">
        <v>6</v>
      </c>
      <c r="AF69" s="222" t="s">
        <v>161</v>
      </c>
      <c r="AG69" s="94">
        <f t="shared" ref="AG69" si="386">AC69+1</f>
        <v>41160</v>
      </c>
      <c r="AH69" s="194">
        <f t="shared" si="22"/>
        <v>41160</v>
      </c>
      <c r="AI69" s="142" t="s">
        <v>82</v>
      </c>
      <c r="AJ69" s="142"/>
      <c r="AK69" s="216" t="s">
        <v>99</v>
      </c>
      <c r="AL69" s="234"/>
      <c r="AM69" s="231"/>
      <c r="AN69" s="215"/>
      <c r="AO69" s="215"/>
      <c r="AP69" s="215"/>
      <c r="AQ69" s="221"/>
      <c r="AR69" s="125"/>
      <c r="AT69" s="274" t="str">
        <f t="shared" ref="AT69" ca="1" si="387">IF(OFFSET($AU$3,(ROW()-3)/3,0)=0,"",OFFSET($AU$3,(ROW()-3)/3,0))</f>
        <v/>
      </c>
    </row>
    <row r="70" spans="1:54" s="76" customFormat="1" ht="7.5" customHeight="1">
      <c r="A70" s="212"/>
      <c r="B70" s="92">
        <v>2</v>
      </c>
      <c r="C70" s="93">
        <f>C69</f>
        <v>41154</v>
      </c>
      <c r="D70" s="263">
        <f t="shared" ref="D70" si="388">D69</f>
        <v>41154</v>
      </c>
      <c r="E70" s="142" t="s">
        <v>82</v>
      </c>
      <c r="F70" s="142"/>
      <c r="G70" s="223"/>
      <c r="H70" s="94">
        <f>H69</f>
        <v>41155</v>
      </c>
      <c r="I70" s="199">
        <f t="shared" ref="I70" si="389">I69</f>
        <v>41155</v>
      </c>
      <c r="J70" s="142"/>
      <c r="K70" s="142">
        <v>6</v>
      </c>
      <c r="L70" s="223"/>
      <c r="M70" s="94">
        <f>M69</f>
        <v>41156</v>
      </c>
      <c r="N70" s="199">
        <f t="shared" ref="N70" si="390">N69</f>
        <v>41156</v>
      </c>
      <c r="O70" s="142"/>
      <c r="P70" s="142">
        <v>6</v>
      </c>
      <c r="Q70" s="223"/>
      <c r="R70" s="94">
        <f>R69</f>
        <v>41157</v>
      </c>
      <c r="S70" s="204">
        <f t="shared" ref="S70" si="391">S69</f>
        <v>41157</v>
      </c>
      <c r="T70" s="142"/>
      <c r="U70" s="142">
        <v>5</v>
      </c>
      <c r="V70" s="209"/>
      <c r="W70" s="94">
        <f>W69</f>
        <v>41158</v>
      </c>
      <c r="X70" s="199">
        <f t="shared" ref="X70" si="392">X69</f>
        <v>41158</v>
      </c>
      <c r="Y70" s="142"/>
      <c r="Z70" s="142">
        <v>6</v>
      </c>
      <c r="AA70" s="223"/>
      <c r="AB70" s="94">
        <f>AB69</f>
        <v>41159</v>
      </c>
      <c r="AC70" s="199">
        <f t="shared" ref="AC70" si="393">AC69</f>
        <v>41159</v>
      </c>
      <c r="AD70" s="142"/>
      <c r="AE70" s="142">
        <v>6</v>
      </c>
      <c r="AF70" s="223"/>
      <c r="AG70" s="94">
        <f>AG69</f>
        <v>41160</v>
      </c>
      <c r="AH70" s="195">
        <f t="shared" ref="AH70" si="394">AH69</f>
        <v>41160</v>
      </c>
      <c r="AI70" s="142" t="s">
        <v>82</v>
      </c>
      <c r="AJ70" s="142"/>
      <c r="AK70" s="217"/>
      <c r="AL70" s="236" t="s">
        <v>84</v>
      </c>
      <c r="AM70" s="231">
        <v>2</v>
      </c>
      <c r="AN70" s="215">
        <f>DAY(DATE(YEAR($AL68),MONTH($AL68)+1,1)-1)-SUMPRODUCT((学年=AM70)*(TEXT(日,"yymm")=TEXT($AL68,"yymm"))*(日授給=$AC$1)+(学年=AM70)*(TEXT(月,"yymm")=TEXT($AL68,"yymm"))*(月授給=$AC$1)+(学年=AM70)*(TEXT(火,"yymm")=TEXT($AL68,"yymm"))*(火授給=$AC$1)+(学年=AM70)*(TEXT(水,"yymm")=TEXT($AL68,"yymm"))*(水授給=$AC$1)+(学年=AM70)*(TEXT(木,"yymm")=TEXT($AL68,"yymm"))*(木授給=$AC$1)+(学年=AM70)*(TEXT(金,"yymm")=TEXT($AL68,"yymm"))*(金授給=$AC$1)+(学年=AM70)*(TEXT(土,"yymm")=TEXT($AL68,"yymm"))*(土授給=$AC$1))</f>
        <v>19</v>
      </c>
      <c r="AO70" s="215">
        <f>AN70-SUMPRODUCT((学年=AM70)*(TEXT(日,"yymm")=TEXT($AL68,"yymm"))*(日授給=$X$1)+(学年=AM70)*(TEXT(月,"yymm")=TEXT($AL68,"yymm"))*(月授給=$X$1)+(学年=AM70)*(TEXT(火,"yymm")=TEXT($AL68,"yymm"))*(火授給=$X$1)+(学年=AM70)*(TEXT(水,"yymm")=TEXT($AL68,"yymm"))*(水授給=$X$1)+(学年=AM70)*(TEXT(木,"yymm")=TEXT($AL68,"yymm"))*(木授給=$X$1)+(学年=AM70)*(TEXT(金,"yymm")=TEXT($AL68,"yymm"))*(金授給=$X$1)+(学年=AM70)*(TEXT(土,"yymm")=TEXT($AL68,"yymm"))*(土授給=$X$1))</f>
        <v>15</v>
      </c>
      <c r="AP70" s="215">
        <f t="shared" ref="AP70" si="395">AP57+AN70</f>
        <v>95</v>
      </c>
      <c r="AQ70" s="221">
        <f t="shared" ref="AQ70" si="396">AQ57+AO70</f>
        <v>85</v>
      </c>
      <c r="AR70" s="125"/>
      <c r="AT70" s="272"/>
      <c r="AU70" s="127"/>
      <c r="AV70" s="127"/>
      <c r="AW70" s="127"/>
      <c r="AX70" s="127"/>
      <c r="AY70" s="127"/>
      <c r="AZ70" s="127"/>
      <c r="BA70" s="127"/>
      <c r="BB70" s="127"/>
    </row>
    <row r="71" spans="1:54" s="76" customFormat="1" ht="7.5" customHeight="1">
      <c r="A71" s="212"/>
      <c r="B71" s="92">
        <v>3</v>
      </c>
      <c r="C71" s="93">
        <f>C69</f>
        <v>41154</v>
      </c>
      <c r="D71" s="263">
        <f t="shared" ref="D71" si="397">D69</f>
        <v>41154</v>
      </c>
      <c r="E71" s="142" t="s">
        <v>82</v>
      </c>
      <c r="F71" s="142"/>
      <c r="G71" s="224"/>
      <c r="H71" s="94">
        <f>H69</f>
        <v>41155</v>
      </c>
      <c r="I71" s="200">
        <f t="shared" ref="I71" si="398">I69</f>
        <v>41155</v>
      </c>
      <c r="J71" s="142"/>
      <c r="K71" s="142">
        <v>6</v>
      </c>
      <c r="L71" s="224"/>
      <c r="M71" s="94">
        <f>M69</f>
        <v>41156</v>
      </c>
      <c r="N71" s="200">
        <f t="shared" ref="N71" si="399">N69</f>
        <v>41156</v>
      </c>
      <c r="O71" s="142"/>
      <c r="P71" s="142">
        <v>6</v>
      </c>
      <c r="Q71" s="224"/>
      <c r="R71" s="94">
        <f>R69</f>
        <v>41157</v>
      </c>
      <c r="S71" s="205">
        <f t="shared" ref="S71" si="400">S69</f>
        <v>41157</v>
      </c>
      <c r="T71" s="142"/>
      <c r="U71" s="142">
        <v>5</v>
      </c>
      <c r="V71" s="210"/>
      <c r="W71" s="94">
        <f>W69</f>
        <v>41158</v>
      </c>
      <c r="X71" s="200">
        <f t="shared" ref="X71" si="401">X69</f>
        <v>41158</v>
      </c>
      <c r="Y71" s="142"/>
      <c r="Z71" s="142">
        <v>6</v>
      </c>
      <c r="AA71" s="224"/>
      <c r="AB71" s="94">
        <f>AB69</f>
        <v>41159</v>
      </c>
      <c r="AC71" s="200">
        <f t="shared" ref="AC71" si="402">AC69</f>
        <v>41159</v>
      </c>
      <c r="AD71" s="142"/>
      <c r="AE71" s="142">
        <v>6</v>
      </c>
      <c r="AF71" s="224"/>
      <c r="AG71" s="94">
        <f>AG69</f>
        <v>41160</v>
      </c>
      <c r="AH71" s="197">
        <f t="shared" ref="AH71" si="403">AH69</f>
        <v>41160</v>
      </c>
      <c r="AI71" s="142" t="s">
        <v>82</v>
      </c>
      <c r="AJ71" s="142"/>
      <c r="AK71" s="218"/>
      <c r="AL71" s="236"/>
      <c r="AM71" s="231"/>
      <c r="AN71" s="215"/>
      <c r="AO71" s="215"/>
      <c r="AP71" s="215"/>
      <c r="AQ71" s="221"/>
      <c r="AR71" s="125"/>
      <c r="AT71" s="273"/>
      <c r="AU71" s="127"/>
      <c r="AV71" s="127"/>
      <c r="AW71" s="127"/>
      <c r="AX71" s="127"/>
      <c r="AY71" s="127"/>
      <c r="AZ71" s="127"/>
      <c r="BA71" s="127"/>
      <c r="BB71" s="127"/>
    </row>
    <row r="72" spans="1:54" ht="7.5" customHeight="1">
      <c r="A72" s="212">
        <f>IF(D69="","",IF(D78="","",IF(MONTH(D69)=MONTH(D78),MONTH(D72),"")))</f>
        <v>9</v>
      </c>
      <c r="B72" s="92">
        <v>1</v>
      </c>
      <c r="C72" s="93">
        <f t="shared" ref="C72" si="404">D72</f>
        <v>41161</v>
      </c>
      <c r="D72" s="262">
        <f t="shared" ref="D72" si="405">AH69+1</f>
        <v>41161</v>
      </c>
      <c r="E72" s="142" t="s">
        <v>87</v>
      </c>
      <c r="F72" s="142">
        <v>0</v>
      </c>
      <c r="G72" s="222" t="s">
        <v>94</v>
      </c>
      <c r="H72" s="94">
        <f t="shared" ref="H72" si="406">I72</f>
        <v>41162</v>
      </c>
      <c r="I72" s="198">
        <f t="shared" si="17"/>
        <v>41162</v>
      </c>
      <c r="J72" s="142" t="s">
        <v>82</v>
      </c>
      <c r="K72" s="142"/>
      <c r="L72" s="222" t="s">
        <v>104</v>
      </c>
      <c r="M72" s="94">
        <f t="shared" ref="M72" si="407">N72</f>
        <v>41163</v>
      </c>
      <c r="N72" s="198">
        <f t="shared" ref="N72:N135" si="408">I72+1</f>
        <v>41163</v>
      </c>
      <c r="O72" s="142"/>
      <c r="P72" s="142">
        <v>6</v>
      </c>
      <c r="Q72" s="222" t="s">
        <v>99</v>
      </c>
      <c r="R72" s="94">
        <f t="shared" ref="R72" si="409">S72</f>
        <v>41164</v>
      </c>
      <c r="S72" s="203">
        <f t="shared" si="18"/>
        <v>41164</v>
      </c>
      <c r="T72" s="142"/>
      <c r="U72" s="142">
        <v>5</v>
      </c>
      <c r="V72" s="208" t="s">
        <v>129</v>
      </c>
      <c r="W72" s="94">
        <f t="shared" ref="W72" si="410">X72</f>
        <v>41165</v>
      </c>
      <c r="X72" s="198">
        <f t="shared" si="19"/>
        <v>41165</v>
      </c>
      <c r="Y72" s="142"/>
      <c r="Z72" s="142">
        <v>6</v>
      </c>
      <c r="AA72" s="222" t="s">
        <v>99</v>
      </c>
      <c r="AB72" s="94">
        <f t="shared" ref="AB72" si="411">AC72</f>
        <v>41166</v>
      </c>
      <c r="AC72" s="198">
        <f t="shared" si="20"/>
        <v>41166</v>
      </c>
      <c r="AD72" s="142"/>
      <c r="AE72" s="142">
        <v>6</v>
      </c>
      <c r="AF72" s="222" t="s">
        <v>99</v>
      </c>
      <c r="AG72" s="94">
        <f t="shared" ref="AG72" si="412">AC72+1</f>
        <v>41167</v>
      </c>
      <c r="AH72" s="194">
        <f t="shared" si="22"/>
        <v>41167</v>
      </c>
      <c r="AI72" s="142" t="s">
        <v>82</v>
      </c>
      <c r="AJ72" s="142"/>
      <c r="AK72" s="216" t="s">
        <v>99</v>
      </c>
      <c r="AL72" s="236"/>
      <c r="AM72" s="231">
        <v>3</v>
      </c>
      <c r="AN72" s="215">
        <f>DAY(DATE(YEAR($AL68),MONTH($AL68)+1,1)-1)-SUMPRODUCT((学年=AM72)*(TEXT(日,"yymm")=TEXT($AL68,"yymm"))*(日授給=$AC$1)+(学年=AM72)*(TEXT(月,"yymm")=TEXT($AL68,"yymm"))*(月授給=$AC$1)+(学年=AM72)*(TEXT(火,"yymm")=TEXT($AL68,"yymm"))*(火授給=$AC$1)+(学年=AM72)*(TEXT(水,"yymm")=TEXT($AL68,"yymm"))*(水授給=$AC$1)+(学年=AM72)*(TEXT(木,"yymm")=TEXT($AL68,"yymm"))*(木授給=$AC$1)+(学年=AM72)*(TEXT(金,"yymm")=TEXT($AL68,"yymm"))*(金授給=$AC$1)+(学年=AM72)*(TEXT(土,"yymm")=TEXT($AL68,"yymm"))*(土授給=$AC$1))</f>
        <v>19</v>
      </c>
      <c r="AO72" s="215">
        <f>AN72-SUMPRODUCT((学年=AM72)*(TEXT(日,"yymm")=TEXT($AL68,"yymm"))*(日授給=$X$1)+(学年=AM72)*(TEXT(月,"yymm")=TEXT($AL68,"yymm"))*(月授給=$X$1)+(学年=AM72)*(TEXT(火,"yymm")=TEXT($AL68,"yymm"))*(火授給=$X$1)+(学年=AM72)*(TEXT(水,"yymm")=TEXT($AL68,"yymm"))*(水授給=$X$1)+(学年=AM72)*(TEXT(木,"yymm")=TEXT($AL68,"yymm"))*(木授給=$X$1)+(学年=AM72)*(TEXT(金,"yymm")=TEXT($AL68,"yymm"))*(金授給=$X$1)+(学年=AM72)*(TEXT(土,"yymm")=TEXT($AL68,"yymm"))*(土授給=$X$1))</f>
        <v>15</v>
      </c>
      <c r="AP72" s="215">
        <f t="shared" ref="AP72" si="413">AP59+AN72</f>
        <v>95</v>
      </c>
      <c r="AQ72" s="221">
        <f t="shared" ref="AQ72" si="414">AQ59+AO72</f>
        <v>85</v>
      </c>
      <c r="AR72" s="125"/>
      <c r="AT72" s="274" t="str">
        <f t="shared" ref="AT72" ca="1" si="415">IF(OFFSET($AU$3,(ROW()-3)/3,0)=0,"",OFFSET($AU$3,(ROW()-3)/3,0))</f>
        <v/>
      </c>
    </row>
    <row r="73" spans="1:54" s="76" customFormat="1" ht="7.5" customHeight="1">
      <c r="A73" s="212"/>
      <c r="B73" s="92">
        <v>2</v>
      </c>
      <c r="C73" s="93">
        <f>C72</f>
        <v>41161</v>
      </c>
      <c r="D73" s="263">
        <f t="shared" ref="D73" si="416">D72</f>
        <v>41161</v>
      </c>
      <c r="E73" s="142" t="s">
        <v>87</v>
      </c>
      <c r="F73" s="142">
        <v>0</v>
      </c>
      <c r="G73" s="223"/>
      <c r="H73" s="94">
        <f>H72</f>
        <v>41162</v>
      </c>
      <c r="I73" s="199">
        <f t="shared" ref="I73" si="417">I72</f>
        <v>41162</v>
      </c>
      <c r="J73" s="142" t="s">
        <v>82</v>
      </c>
      <c r="K73" s="142"/>
      <c r="L73" s="223"/>
      <c r="M73" s="94">
        <f>M72</f>
        <v>41163</v>
      </c>
      <c r="N73" s="199">
        <f t="shared" ref="N73" si="418">N72</f>
        <v>41163</v>
      </c>
      <c r="O73" s="142"/>
      <c r="P73" s="142">
        <v>6</v>
      </c>
      <c r="Q73" s="223"/>
      <c r="R73" s="94">
        <f>R72</f>
        <v>41164</v>
      </c>
      <c r="S73" s="204">
        <f t="shared" ref="S73" si="419">S72</f>
        <v>41164</v>
      </c>
      <c r="T73" s="142"/>
      <c r="U73" s="142">
        <v>5</v>
      </c>
      <c r="V73" s="209"/>
      <c r="W73" s="94">
        <f>W72</f>
        <v>41165</v>
      </c>
      <c r="X73" s="199">
        <f t="shared" ref="X73" si="420">X72</f>
        <v>41165</v>
      </c>
      <c r="Y73" s="142"/>
      <c r="Z73" s="142">
        <v>6</v>
      </c>
      <c r="AA73" s="223"/>
      <c r="AB73" s="94">
        <f>AB72</f>
        <v>41166</v>
      </c>
      <c r="AC73" s="199">
        <f t="shared" ref="AC73" si="421">AC72</f>
        <v>41166</v>
      </c>
      <c r="AD73" s="142"/>
      <c r="AE73" s="142">
        <v>6</v>
      </c>
      <c r="AF73" s="223"/>
      <c r="AG73" s="94">
        <f>AG72</f>
        <v>41167</v>
      </c>
      <c r="AH73" s="195">
        <f t="shared" ref="AH73" si="422">AH72</f>
        <v>41167</v>
      </c>
      <c r="AI73" s="142" t="s">
        <v>82</v>
      </c>
      <c r="AJ73" s="142"/>
      <c r="AK73" s="217"/>
      <c r="AL73" s="236"/>
      <c r="AM73" s="231"/>
      <c r="AN73" s="215"/>
      <c r="AO73" s="215"/>
      <c r="AP73" s="215"/>
      <c r="AQ73" s="221"/>
      <c r="AR73" s="125"/>
      <c r="AT73" s="272"/>
      <c r="AU73" s="127"/>
      <c r="AV73" s="127"/>
      <c r="AW73" s="127"/>
      <c r="AX73" s="127"/>
      <c r="AY73" s="127"/>
      <c r="AZ73" s="127"/>
      <c r="BA73" s="127"/>
      <c r="BB73" s="127"/>
    </row>
    <row r="74" spans="1:54" s="76" customFormat="1" ht="7.5" customHeight="1">
      <c r="A74" s="212"/>
      <c r="B74" s="92">
        <v>3</v>
      </c>
      <c r="C74" s="93">
        <f>C72</f>
        <v>41161</v>
      </c>
      <c r="D74" s="263">
        <f t="shared" ref="D74" si="423">D72</f>
        <v>41161</v>
      </c>
      <c r="E74" s="142" t="s">
        <v>87</v>
      </c>
      <c r="F74" s="142">
        <v>0</v>
      </c>
      <c r="G74" s="224"/>
      <c r="H74" s="94">
        <f>H72</f>
        <v>41162</v>
      </c>
      <c r="I74" s="200">
        <f t="shared" ref="I74" si="424">I72</f>
        <v>41162</v>
      </c>
      <c r="J74" s="142" t="s">
        <v>82</v>
      </c>
      <c r="K74" s="142"/>
      <c r="L74" s="224"/>
      <c r="M74" s="94">
        <f>M72</f>
        <v>41163</v>
      </c>
      <c r="N74" s="200">
        <f t="shared" ref="N74" si="425">N72</f>
        <v>41163</v>
      </c>
      <c r="O74" s="142"/>
      <c r="P74" s="142">
        <v>6</v>
      </c>
      <c r="Q74" s="224"/>
      <c r="R74" s="94">
        <f>R72</f>
        <v>41164</v>
      </c>
      <c r="S74" s="205">
        <f t="shared" ref="S74" si="426">S72</f>
        <v>41164</v>
      </c>
      <c r="T74" s="142"/>
      <c r="U74" s="142">
        <v>5</v>
      </c>
      <c r="V74" s="210"/>
      <c r="W74" s="94">
        <f>W72</f>
        <v>41165</v>
      </c>
      <c r="X74" s="200">
        <f t="shared" ref="X74" si="427">X72</f>
        <v>41165</v>
      </c>
      <c r="Y74" s="142"/>
      <c r="Z74" s="142">
        <v>6</v>
      </c>
      <c r="AA74" s="224"/>
      <c r="AB74" s="94">
        <f>AB72</f>
        <v>41166</v>
      </c>
      <c r="AC74" s="200">
        <f t="shared" ref="AC74" si="428">AC72</f>
        <v>41166</v>
      </c>
      <c r="AD74" s="142"/>
      <c r="AE74" s="142">
        <v>6</v>
      </c>
      <c r="AF74" s="224"/>
      <c r="AG74" s="94">
        <f>AG72</f>
        <v>41167</v>
      </c>
      <c r="AH74" s="197">
        <f t="shared" ref="AH74" si="429">AH72</f>
        <v>41167</v>
      </c>
      <c r="AI74" s="142" t="s">
        <v>82</v>
      </c>
      <c r="AJ74" s="142"/>
      <c r="AK74" s="218"/>
      <c r="AL74" s="225" t="s">
        <v>85</v>
      </c>
      <c r="AM74" s="227">
        <v>1</v>
      </c>
      <c r="AN74" s="229">
        <f>SUMPRODUCT((学年=AM74)*(TEXT(日,"yymm")=TEXT(AL68,"yymm"))*日時数+(学年=AM74)*(TEXT(月,"yymm")=TEXT(AL68,"yymm"))*月時数+(学年=AM74)*(TEXT(火,"yymm")=TEXT(AL68,"yymm"))*火時数+(学年=AM74)*(TEXT(水,"yymm")=TEXT(AL68,"yymm"))*水時数+(学年=AM74)*(TEXT(木,"yymm")=TEXT(AL68,"yymm"))*木時数+(学年=AM74)*(TEXT(金,"yymm")=TEXT(AL68,"yymm"))*金時数+(学年=AM74)*(TEXT(土,"yymm")=TEXT(AL68,"yymm"))*土時数)</f>
        <v>104</v>
      </c>
      <c r="AO74" s="229">
        <f>AO61+AN74</f>
        <v>482</v>
      </c>
      <c r="AP74" s="237"/>
      <c r="AQ74" s="238"/>
      <c r="AR74" s="125"/>
      <c r="AT74" s="273"/>
      <c r="AU74" s="127"/>
      <c r="AV74" s="127"/>
      <c r="AW74" s="127"/>
      <c r="AX74" s="127"/>
      <c r="AY74" s="127"/>
      <c r="AZ74" s="127"/>
      <c r="BA74" s="127"/>
      <c r="BB74" s="127"/>
    </row>
    <row r="75" spans="1:54" ht="7.5" customHeight="1">
      <c r="A75" s="212">
        <f>IF(D72="","",IF(D81="","",IF(MONTH(D72)=MONTH(D81),MONTH(D75),"")))</f>
        <v>9</v>
      </c>
      <c r="B75" s="92">
        <v>1</v>
      </c>
      <c r="C75" s="93">
        <f t="shared" ref="C75" si="430">D75</f>
        <v>41168</v>
      </c>
      <c r="D75" s="262">
        <f t="shared" ref="D75" si="431">AH72+1</f>
        <v>41168</v>
      </c>
      <c r="E75" s="142" t="s">
        <v>82</v>
      </c>
      <c r="F75" s="142"/>
      <c r="G75" s="222" t="s">
        <v>99</v>
      </c>
      <c r="H75" s="94">
        <f t="shared" ref="H75" si="432">I75</f>
        <v>41169</v>
      </c>
      <c r="I75" s="198">
        <f t="shared" ref="I75:I138" si="433">D75+1</f>
        <v>41169</v>
      </c>
      <c r="J75" s="142" t="s">
        <v>82</v>
      </c>
      <c r="K75" s="142"/>
      <c r="L75" s="222" t="s">
        <v>37</v>
      </c>
      <c r="M75" s="94">
        <f t="shared" ref="M75" si="434">N75</f>
        <v>41170</v>
      </c>
      <c r="N75" s="198">
        <f t="shared" si="408"/>
        <v>41170</v>
      </c>
      <c r="O75" s="142"/>
      <c r="P75" s="142">
        <v>6</v>
      </c>
      <c r="Q75" s="222" t="s">
        <v>99</v>
      </c>
      <c r="R75" s="94">
        <f t="shared" ref="R75" si="435">S75</f>
        <v>41171</v>
      </c>
      <c r="S75" s="203">
        <f t="shared" ref="S75:S138" si="436">N75+1</f>
        <v>41171</v>
      </c>
      <c r="T75" s="142" t="s">
        <v>203</v>
      </c>
      <c r="U75" s="142">
        <v>5</v>
      </c>
      <c r="V75" s="208" t="s">
        <v>202</v>
      </c>
      <c r="W75" s="94">
        <f t="shared" ref="W75" si="437">X75</f>
        <v>41172</v>
      </c>
      <c r="X75" s="198">
        <f t="shared" ref="X75:X138" si="438">S75+1</f>
        <v>41172</v>
      </c>
      <c r="Y75" s="142" t="s">
        <v>203</v>
      </c>
      <c r="Z75" s="142">
        <v>6</v>
      </c>
      <c r="AA75" s="222" t="s">
        <v>205</v>
      </c>
      <c r="AB75" s="94">
        <f t="shared" ref="AB75" si="439">AC75</f>
        <v>41173</v>
      </c>
      <c r="AC75" s="198">
        <f t="shared" ref="AC75:AC138" si="440">X75+1</f>
        <v>41173</v>
      </c>
      <c r="AD75" s="142" t="s">
        <v>203</v>
      </c>
      <c r="AE75" s="142">
        <v>6</v>
      </c>
      <c r="AF75" s="222" t="s">
        <v>206</v>
      </c>
      <c r="AG75" s="94">
        <f t="shared" ref="AG75" si="441">AC75+1</f>
        <v>41174</v>
      </c>
      <c r="AH75" s="194">
        <f t="shared" ref="AH75:AH138" si="442">AC75+1</f>
        <v>41174</v>
      </c>
      <c r="AI75" s="142" t="s">
        <v>82</v>
      </c>
      <c r="AJ75" s="142"/>
      <c r="AK75" s="216" t="s">
        <v>39</v>
      </c>
      <c r="AL75" s="225"/>
      <c r="AM75" s="228"/>
      <c r="AN75" s="230"/>
      <c r="AO75" s="230"/>
      <c r="AP75" s="239"/>
      <c r="AQ75" s="240"/>
      <c r="AR75" s="125"/>
      <c r="AT75" s="274" t="str">
        <f t="shared" ref="AT75" ca="1" si="443">IF(OFFSET($AU$3,(ROW()-3)/3,0)=0,"",OFFSET($AU$3,(ROW()-3)/3,0))</f>
        <v>秋分の日</v>
      </c>
    </row>
    <row r="76" spans="1:54" s="76" customFormat="1" ht="7.5" customHeight="1">
      <c r="A76" s="212"/>
      <c r="B76" s="92">
        <v>2</v>
      </c>
      <c r="C76" s="93">
        <f>C75</f>
        <v>41168</v>
      </c>
      <c r="D76" s="263">
        <f t="shared" ref="D76" si="444">D75</f>
        <v>41168</v>
      </c>
      <c r="E76" s="142" t="s">
        <v>82</v>
      </c>
      <c r="F76" s="142"/>
      <c r="G76" s="223"/>
      <c r="H76" s="94">
        <f>H75</f>
        <v>41169</v>
      </c>
      <c r="I76" s="199">
        <f t="shared" ref="I76" si="445">I75</f>
        <v>41169</v>
      </c>
      <c r="J76" s="142" t="s">
        <v>82</v>
      </c>
      <c r="K76" s="142"/>
      <c r="L76" s="223"/>
      <c r="M76" s="94">
        <f>M75</f>
        <v>41170</v>
      </c>
      <c r="N76" s="199">
        <f t="shared" ref="N76" si="446">N75</f>
        <v>41170</v>
      </c>
      <c r="O76" s="142"/>
      <c r="P76" s="142">
        <v>6</v>
      </c>
      <c r="Q76" s="223"/>
      <c r="R76" s="94">
        <f>R75</f>
        <v>41171</v>
      </c>
      <c r="S76" s="204">
        <f t="shared" ref="S76" si="447">S75</f>
        <v>41171</v>
      </c>
      <c r="T76" s="142" t="s">
        <v>203</v>
      </c>
      <c r="U76" s="142">
        <v>5</v>
      </c>
      <c r="V76" s="209"/>
      <c r="W76" s="94">
        <f>W75</f>
        <v>41172</v>
      </c>
      <c r="X76" s="199">
        <f t="shared" ref="X76" si="448">X75</f>
        <v>41172</v>
      </c>
      <c r="Y76" s="142" t="s">
        <v>203</v>
      </c>
      <c r="Z76" s="142">
        <v>6</v>
      </c>
      <c r="AA76" s="223"/>
      <c r="AB76" s="94">
        <f>AB75</f>
        <v>41173</v>
      </c>
      <c r="AC76" s="199">
        <f t="shared" ref="AC76" si="449">AC75</f>
        <v>41173</v>
      </c>
      <c r="AD76" s="142" t="s">
        <v>203</v>
      </c>
      <c r="AE76" s="142">
        <v>6</v>
      </c>
      <c r="AF76" s="223"/>
      <c r="AG76" s="94">
        <f>AG75</f>
        <v>41174</v>
      </c>
      <c r="AH76" s="195">
        <f t="shared" ref="AH76" si="450">AH75</f>
        <v>41174</v>
      </c>
      <c r="AI76" s="142" t="s">
        <v>82</v>
      </c>
      <c r="AJ76" s="142"/>
      <c r="AK76" s="217"/>
      <c r="AL76" s="225"/>
      <c r="AM76" s="231">
        <v>2</v>
      </c>
      <c r="AN76" s="232">
        <f>SUMPRODUCT((学年=AM76)*(TEXT(日,"yymm")=TEXT(AL68,"yymm"))*日時数+(学年=AM76)*(TEXT(月,"yymm")=TEXT(AL68,"yymm"))*月時数+(学年=AM76)*(TEXT(火,"yymm")=TEXT(AL68,"yymm"))*火時数+(学年=AM76)*(TEXT(水,"yymm")=TEXT(AL68,"yymm"))*水時数+(学年=AM76)*(TEXT(木,"yymm")=TEXT(AL68,"yymm"))*木時数+(学年=AM76)*(TEXT(金,"yymm")=TEXT(AL68,"yymm"))*金時数+(学年=AM76)*(TEXT(土,"yymm")=TEXT(AL68,"yymm"))*土時数)</f>
        <v>104</v>
      </c>
      <c r="AO76" s="232">
        <f t="shared" ref="AO76" si="451">AO63+AN76</f>
        <v>485</v>
      </c>
      <c r="AP76" s="239"/>
      <c r="AQ76" s="240"/>
      <c r="AR76" s="125"/>
      <c r="AT76" s="272"/>
      <c r="AU76" s="127"/>
      <c r="AV76" s="127"/>
      <c r="AW76" s="127"/>
      <c r="AX76" s="127"/>
      <c r="AY76" s="127"/>
      <c r="AZ76" s="127"/>
      <c r="BA76" s="127"/>
      <c r="BB76" s="127"/>
    </row>
    <row r="77" spans="1:54" s="76" customFormat="1" ht="7.5" customHeight="1">
      <c r="A77" s="212"/>
      <c r="B77" s="92">
        <v>3</v>
      </c>
      <c r="C77" s="93">
        <f>C75</f>
        <v>41168</v>
      </c>
      <c r="D77" s="263">
        <f t="shared" ref="D77" si="452">D75</f>
        <v>41168</v>
      </c>
      <c r="E77" s="142" t="s">
        <v>82</v>
      </c>
      <c r="F77" s="142"/>
      <c r="G77" s="224"/>
      <c r="H77" s="94">
        <f>H75</f>
        <v>41169</v>
      </c>
      <c r="I77" s="200">
        <f t="shared" ref="I77" si="453">I75</f>
        <v>41169</v>
      </c>
      <c r="J77" s="142" t="s">
        <v>82</v>
      </c>
      <c r="K77" s="142"/>
      <c r="L77" s="224"/>
      <c r="M77" s="94">
        <f>M75</f>
        <v>41170</v>
      </c>
      <c r="N77" s="200">
        <f t="shared" ref="N77" si="454">N75</f>
        <v>41170</v>
      </c>
      <c r="O77" s="142"/>
      <c r="P77" s="142">
        <v>6</v>
      </c>
      <c r="Q77" s="224"/>
      <c r="R77" s="94">
        <f>R75</f>
        <v>41171</v>
      </c>
      <c r="S77" s="205">
        <f t="shared" ref="S77" si="455">S75</f>
        <v>41171</v>
      </c>
      <c r="T77" s="142" t="s">
        <v>203</v>
      </c>
      <c r="U77" s="142">
        <v>5</v>
      </c>
      <c r="V77" s="210"/>
      <c r="W77" s="94">
        <f>W75</f>
        <v>41172</v>
      </c>
      <c r="X77" s="200">
        <f t="shared" ref="X77" si="456">X75</f>
        <v>41172</v>
      </c>
      <c r="Y77" s="142" t="s">
        <v>203</v>
      </c>
      <c r="Z77" s="142">
        <v>6</v>
      </c>
      <c r="AA77" s="224"/>
      <c r="AB77" s="94">
        <f>AB75</f>
        <v>41173</v>
      </c>
      <c r="AC77" s="200">
        <f t="shared" ref="AC77" si="457">AC75</f>
        <v>41173</v>
      </c>
      <c r="AD77" s="142" t="s">
        <v>203</v>
      </c>
      <c r="AE77" s="142">
        <v>6</v>
      </c>
      <c r="AF77" s="224"/>
      <c r="AG77" s="94">
        <f>AG75</f>
        <v>41174</v>
      </c>
      <c r="AH77" s="197">
        <f t="shared" ref="AH77" si="458">AH75</f>
        <v>41174</v>
      </c>
      <c r="AI77" s="142" t="s">
        <v>82</v>
      </c>
      <c r="AJ77" s="142"/>
      <c r="AK77" s="218"/>
      <c r="AL77" s="225"/>
      <c r="AM77" s="231"/>
      <c r="AN77" s="232"/>
      <c r="AO77" s="232"/>
      <c r="AP77" s="239"/>
      <c r="AQ77" s="240"/>
      <c r="AR77" s="125"/>
      <c r="AT77" s="273"/>
      <c r="AU77" s="127"/>
      <c r="AV77" s="127"/>
      <c r="AW77" s="127"/>
      <c r="AX77" s="127"/>
      <c r="AY77" s="127"/>
      <c r="AZ77" s="127"/>
      <c r="BA77" s="127"/>
      <c r="BB77" s="127"/>
    </row>
    <row r="78" spans="1:54" ht="7.5" customHeight="1">
      <c r="A78" s="212" t="str">
        <f>IF(D75="","",IF(D84="","",IF(MONTH(D75)=MONTH(D84),MONTH(D78),"")))</f>
        <v/>
      </c>
      <c r="B78" s="92">
        <v>1</v>
      </c>
      <c r="C78" s="93">
        <f t="shared" ref="C78" si="459">D78</f>
        <v>41175</v>
      </c>
      <c r="D78" s="262">
        <f t="shared" ref="D78" si="460">AH75+1</f>
        <v>41175</v>
      </c>
      <c r="E78" s="142" t="s">
        <v>82</v>
      </c>
      <c r="F78" s="142"/>
      <c r="G78" s="222" t="s">
        <v>99</v>
      </c>
      <c r="H78" s="94">
        <f t="shared" ref="H78" si="461">I78</f>
        <v>41176</v>
      </c>
      <c r="I78" s="198">
        <f t="shared" si="433"/>
        <v>41176</v>
      </c>
      <c r="J78" s="142"/>
      <c r="K78" s="142">
        <v>6</v>
      </c>
      <c r="L78" s="222" t="s">
        <v>99</v>
      </c>
      <c r="M78" s="94">
        <f t="shared" ref="M78" si="462">N78</f>
        <v>41177</v>
      </c>
      <c r="N78" s="198">
        <f t="shared" si="408"/>
        <v>41177</v>
      </c>
      <c r="O78" s="142"/>
      <c r="P78" s="142">
        <v>6</v>
      </c>
      <c r="Q78" s="222" t="s">
        <v>99</v>
      </c>
      <c r="R78" s="94">
        <f t="shared" ref="R78" si="463">S78</f>
        <v>41178</v>
      </c>
      <c r="S78" s="203">
        <f t="shared" si="436"/>
        <v>41178</v>
      </c>
      <c r="T78" s="142"/>
      <c r="U78" s="142">
        <v>5</v>
      </c>
      <c r="V78" s="208" t="s">
        <v>99</v>
      </c>
      <c r="W78" s="94">
        <f t="shared" ref="W78" si="464">X78</f>
        <v>41179</v>
      </c>
      <c r="X78" s="198">
        <f t="shared" si="438"/>
        <v>41179</v>
      </c>
      <c r="Y78" s="142"/>
      <c r="Z78" s="142">
        <v>6</v>
      </c>
      <c r="AA78" s="222" t="s">
        <v>135</v>
      </c>
      <c r="AB78" s="94">
        <f t="shared" ref="AB78" si="465">AC78</f>
        <v>41180</v>
      </c>
      <c r="AC78" s="198">
        <f t="shared" si="440"/>
        <v>41180</v>
      </c>
      <c r="AD78" s="142"/>
      <c r="AE78" s="142">
        <v>6</v>
      </c>
      <c r="AF78" s="222" t="s">
        <v>114</v>
      </c>
      <c r="AG78" s="94">
        <f t="shared" ref="AG78" si="466">AC78+1</f>
        <v>41181</v>
      </c>
      <c r="AH78" s="194">
        <f t="shared" si="442"/>
        <v>41181</v>
      </c>
      <c r="AI78" s="142" t="s">
        <v>82</v>
      </c>
      <c r="AJ78" s="142"/>
      <c r="AK78" s="216" t="s">
        <v>95</v>
      </c>
      <c r="AL78" s="225"/>
      <c r="AM78" s="231">
        <v>3</v>
      </c>
      <c r="AN78" s="232">
        <f>SUMPRODUCT((学年=AM78)*(TEXT(日,"yymm")=TEXT(AL68,"yymm"))*日時数+(学年=AM78)*(TEXT(月,"yymm")=TEXT(AL68,"yymm"))*月時数+(学年=AM78)*(TEXT(火,"yymm")=TEXT(AL68,"yymm"))*火時数+(学年=AM78)*(TEXT(水,"yymm")=TEXT(AL68,"yymm"))*水時数+(学年=AM78)*(TEXT(木,"yymm")=TEXT(AL68,"yymm"))*木時数+(学年=AM78)*(TEXT(金,"yymm")=TEXT(AL68,"yymm"))*金時数+(学年=AM78)*(TEXT(土,"yymm")=TEXT(AL68,"yymm"))*土時数)</f>
        <v>104</v>
      </c>
      <c r="AO78" s="232">
        <f t="shared" ref="AO78" si="467">AO65+AN78</f>
        <v>484</v>
      </c>
      <c r="AP78" s="239"/>
      <c r="AQ78" s="240"/>
      <c r="AR78" s="125"/>
      <c r="AT78" s="274" t="str">
        <f t="shared" ref="AT78" ca="1" si="468">IF(OFFSET($AU$3,(ROW()-3)/3,0)=0,"",OFFSET($AU$3,(ROW()-3)/3,0))</f>
        <v>支部秋季総体</v>
      </c>
    </row>
    <row r="79" spans="1:54" s="76" customFormat="1" ht="7.5" customHeight="1">
      <c r="A79" s="212"/>
      <c r="B79" s="92">
        <v>2</v>
      </c>
      <c r="C79" s="93">
        <f>C78</f>
        <v>41175</v>
      </c>
      <c r="D79" s="263">
        <f t="shared" ref="D79" si="469">D78</f>
        <v>41175</v>
      </c>
      <c r="E79" s="142" t="s">
        <v>82</v>
      </c>
      <c r="F79" s="142"/>
      <c r="G79" s="223"/>
      <c r="H79" s="94">
        <f>H78</f>
        <v>41176</v>
      </c>
      <c r="I79" s="199">
        <f t="shared" ref="I79" si="470">I78</f>
        <v>41176</v>
      </c>
      <c r="J79" s="142"/>
      <c r="K79" s="142">
        <v>6</v>
      </c>
      <c r="L79" s="223"/>
      <c r="M79" s="94">
        <f>M78</f>
        <v>41177</v>
      </c>
      <c r="N79" s="199">
        <f t="shared" ref="N79" si="471">N78</f>
        <v>41177</v>
      </c>
      <c r="O79" s="142"/>
      <c r="P79" s="142">
        <v>6</v>
      </c>
      <c r="Q79" s="223"/>
      <c r="R79" s="94">
        <f>R78</f>
        <v>41178</v>
      </c>
      <c r="S79" s="204">
        <f t="shared" ref="S79" si="472">S78</f>
        <v>41178</v>
      </c>
      <c r="T79" s="142"/>
      <c r="U79" s="142">
        <v>5</v>
      </c>
      <c r="V79" s="209"/>
      <c r="W79" s="94">
        <f>W78</f>
        <v>41179</v>
      </c>
      <c r="X79" s="199">
        <f t="shared" ref="X79" si="473">X78</f>
        <v>41179</v>
      </c>
      <c r="Y79" s="142"/>
      <c r="Z79" s="142">
        <v>6</v>
      </c>
      <c r="AA79" s="223"/>
      <c r="AB79" s="94">
        <f>AB78</f>
        <v>41180</v>
      </c>
      <c r="AC79" s="199">
        <f t="shared" ref="AC79" si="474">AC78</f>
        <v>41180</v>
      </c>
      <c r="AD79" s="142"/>
      <c r="AE79" s="142">
        <v>6</v>
      </c>
      <c r="AF79" s="223"/>
      <c r="AG79" s="94">
        <f>AG78</f>
        <v>41181</v>
      </c>
      <c r="AH79" s="195">
        <f t="shared" ref="AH79" si="475">AH78</f>
        <v>41181</v>
      </c>
      <c r="AI79" s="142" t="s">
        <v>82</v>
      </c>
      <c r="AJ79" s="142"/>
      <c r="AK79" s="217"/>
      <c r="AL79" s="226"/>
      <c r="AM79" s="231"/>
      <c r="AN79" s="232"/>
      <c r="AO79" s="232"/>
      <c r="AP79" s="239"/>
      <c r="AQ79" s="240"/>
      <c r="AR79" s="125"/>
      <c r="AT79" s="272"/>
      <c r="AU79" s="127"/>
      <c r="AV79" s="127"/>
      <c r="AW79" s="127"/>
      <c r="AX79" s="127"/>
      <c r="AY79" s="127"/>
      <c r="AZ79" s="127"/>
      <c r="BA79" s="127"/>
      <c r="BB79" s="127"/>
    </row>
    <row r="80" spans="1:54" s="76" customFormat="1" ht="7.5" customHeight="1">
      <c r="A80" s="212"/>
      <c r="B80" s="92">
        <v>3</v>
      </c>
      <c r="C80" s="93">
        <f>C78</f>
        <v>41175</v>
      </c>
      <c r="D80" s="263">
        <f t="shared" ref="D80" si="476">D78</f>
        <v>41175</v>
      </c>
      <c r="E80" s="142" t="s">
        <v>82</v>
      </c>
      <c r="F80" s="142"/>
      <c r="G80" s="224"/>
      <c r="H80" s="94">
        <f>H78</f>
        <v>41176</v>
      </c>
      <c r="I80" s="200">
        <f t="shared" ref="I80" si="477">I78</f>
        <v>41176</v>
      </c>
      <c r="J80" s="142"/>
      <c r="K80" s="142">
        <v>6</v>
      </c>
      <c r="L80" s="224"/>
      <c r="M80" s="94">
        <f>M78</f>
        <v>41177</v>
      </c>
      <c r="N80" s="200">
        <f t="shared" ref="N80" si="478">N78</f>
        <v>41177</v>
      </c>
      <c r="O80" s="142"/>
      <c r="P80" s="142">
        <v>6</v>
      </c>
      <c r="Q80" s="224"/>
      <c r="R80" s="94">
        <f>R78</f>
        <v>41178</v>
      </c>
      <c r="S80" s="205">
        <f t="shared" ref="S80" si="479">S78</f>
        <v>41178</v>
      </c>
      <c r="T80" s="142"/>
      <c r="U80" s="142">
        <v>5</v>
      </c>
      <c r="V80" s="210"/>
      <c r="W80" s="94">
        <f>W78</f>
        <v>41179</v>
      </c>
      <c r="X80" s="200">
        <f t="shared" ref="X80" si="480">X78</f>
        <v>41179</v>
      </c>
      <c r="Y80" s="142"/>
      <c r="Z80" s="142">
        <v>6</v>
      </c>
      <c r="AA80" s="224"/>
      <c r="AB80" s="94">
        <f>AB78</f>
        <v>41180</v>
      </c>
      <c r="AC80" s="200">
        <f t="shared" ref="AC80" si="481">AC78</f>
        <v>41180</v>
      </c>
      <c r="AD80" s="142"/>
      <c r="AE80" s="142">
        <v>6</v>
      </c>
      <c r="AF80" s="224"/>
      <c r="AG80" s="94">
        <f>AG78</f>
        <v>41181</v>
      </c>
      <c r="AH80" s="197">
        <f t="shared" ref="AH80" si="482">AH78</f>
        <v>41181</v>
      </c>
      <c r="AI80" s="142" t="s">
        <v>82</v>
      </c>
      <c r="AJ80" s="142"/>
      <c r="AK80" s="218"/>
      <c r="AL80" s="103"/>
      <c r="AM80" s="112"/>
      <c r="AN80" s="113"/>
      <c r="AO80" s="113"/>
      <c r="AP80" s="113"/>
      <c r="AQ80" s="114"/>
      <c r="AR80" s="125"/>
      <c r="AT80" s="273"/>
      <c r="AU80" s="127"/>
      <c r="AV80" s="127"/>
      <c r="AW80" s="127"/>
      <c r="AX80" s="127"/>
      <c r="AY80" s="127"/>
      <c r="AZ80" s="127"/>
      <c r="BA80" s="127"/>
      <c r="BB80" s="127"/>
    </row>
    <row r="81" spans="1:54" ht="7.5" customHeight="1">
      <c r="A81" s="212" t="str">
        <f>IF(D78="","",IF(D87="","",IF(MONTH(D78)=MONTH(D87),MONTH(D81),"")))</f>
        <v/>
      </c>
      <c r="B81" s="92">
        <v>1</v>
      </c>
      <c r="C81" s="93">
        <f t="shared" ref="C81" si="483">D81</f>
        <v>41182</v>
      </c>
      <c r="D81" s="262">
        <f t="shared" ref="D81" si="484">AH78+1</f>
        <v>41182</v>
      </c>
      <c r="E81" s="142" t="s">
        <v>82</v>
      </c>
      <c r="F81" s="142"/>
      <c r="G81" s="255" t="s">
        <v>180</v>
      </c>
      <c r="H81" s="139">
        <f t="shared" ref="H81" si="485">I81</f>
        <v>41183</v>
      </c>
      <c r="I81" s="198">
        <f t="shared" si="433"/>
        <v>41183</v>
      </c>
      <c r="J81" s="142"/>
      <c r="K81" s="142">
        <v>6</v>
      </c>
      <c r="L81" s="255" t="s">
        <v>181</v>
      </c>
      <c r="M81" s="139">
        <f t="shared" ref="M81" si="486">N81</f>
        <v>41184</v>
      </c>
      <c r="N81" s="198">
        <f t="shared" si="408"/>
        <v>41184</v>
      </c>
      <c r="O81" s="142"/>
      <c r="P81" s="142">
        <v>6</v>
      </c>
      <c r="Q81" s="255" t="s">
        <v>182</v>
      </c>
      <c r="R81" s="139">
        <f t="shared" ref="R81" si="487">S81</f>
        <v>41185</v>
      </c>
      <c r="S81" s="203">
        <f t="shared" si="436"/>
        <v>41185</v>
      </c>
      <c r="T81" s="142"/>
      <c r="U81" s="142">
        <v>0</v>
      </c>
      <c r="V81" s="259" t="s">
        <v>204</v>
      </c>
      <c r="W81" s="139">
        <f t="shared" ref="W81" si="488">X81</f>
        <v>41186</v>
      </c>
      <c r="X81" s="198">
        <f t="shared" si="438"/>
        <v>41186</v>
      </c>
      <c r="Y81" s="142"/>
      <c r="Z81" s="142">
        <v>0</v>
      </c>
      <c r="AA81" s="222"/>
      <c r="AB81" s="139">
        <f t="shared" ref="AB81" si="489">AC81</f>
        <v>41187</v>
      </c>
      <c r="AC81" s="198">
        <f t="shared" si="440"/>
        <v>41187</v>
      </c>
      <c r="AD81" s="142"/>
      <c r="AE81" s="142">
        <v>0</v>
      </c>
      <c r="AF81" s="255"/>
      <c r="AG81" s="139">
        <f t="shared" ref="AG81" si="490">AC81+1</f>
        <v>41188</v>
      </c>
      <c r="AH81" s="194">
        <f t="shared" si="442"/>
        <v>41188</v>
      </c>
      <c r="AI81" s="142" t="s">
        <v>82</v>
      </c>
      <c r="AJ81" s="142"/>
      <c r="AK81" s="246" t="s">
        <v>99</v>
      </c>
      <c r="AL81" s="233">
        <f>DATE(YEAR(AL68),MONTH(AL68)+1,1)</f>
        <v>41183</v>
      </c>
      <c r="AM81" s="235">
        <v>1</v>
      </c>
      <c r="AN81" s="219">
        <f>DAY(DATE(YEAR($AL81),MONTH($AL81)+1,1)-1)-SUMPRODUCT((学年=AM81)*(TEXT(日,"yymm")=TEXT($AL81,"yymm"))*(日授給=$AC$1)+(学年=AM81)*(TEXT(月,"yymm")=TEXT($AL81,"yymm"))*(月授給=$AC$1)+(学年=AM81)*(TEXT(火,"yymm")=TEXT($AL81,"yymm"))*(火授給=$AC$1)+(学年=AM81)*(TEXT(水,"yymm")=TEXT($AL81,"yymm"))*(水授給=$AC$1)+(学年=AM81)*(TEXT(木,"yymm")=TEXT($AL81,"yymm"))*(木授給=$AC$1)+(学年=AM81)*(TEXT(金,"yymm")=TEXT($AL81,"yymm"))*(金授給=$AC$1)+(学年=AM81)*(TEXT(土,"yymm")=TEXT($AL81,"yymm"))*(土授給=$AC$1))</f>
        <v>22</v>
      </c>
      <c r="AO81" s="219">
        <f>AN81-SUMPRODUCT((学年=AM81)*(TEXT(日,"yymm")=TEXT($AL81,"yymm"))*(日授給=$X$1)+(学年=AM81)*(TEXT(月,"yymm")=TEXT($AL81,"yymm"))*(月授給=$X$1)+(学年=AM81)*(TEXT(火,"yymm")=TEXT($AL81,"yymm"))*(火授給=$X$1)+(学年=AM81)*(TEXT(水,"yymm")=TEXT($AL81,"yymm"))*(水授給=$X$1)+(学年=AM81)*(TEXT(木,"yymm")=TEXT($AL81,"yymm"))*(木授給=$X$1)+(学年=AM81)*(TEXT(金,"yymm")=TEXT($AL81,"yymm"))*(金授給=$X$1)+(学年=AM81)*(TEXT(土,"yymm")=TEXT($AL81,"yymm"))*(土授給=$X$1))</f>
        <v>21</v>
      </c>
      <c r="AP81" s="219">
        <f>AP68+AN81</f>
        <v>116</v>
      </c>
      <c r="AQ81" s="220">
        <f>AQ68+AO81</f>
        <v>106</v>
      </c>
      <c r="AR81" s="125"/>
      <c r="AT81" s="274" t="str">
        <f t="shared" ref="AT81" ca="1" si="491">IF(OFFSET($AU$3,(ROW()-3)/3,0)=0,"",OFFSET($AU$3,(ROW()-3)/3,0))</f>
        <v/>
      </c>
    </row>
    <row r="82" spans="1:54" s="76" customFormat="1" ht="7.5" customHeight="1">
      <c r="A82" s="212"/>
      <c r="B82" s="92">
        <v>2</v>
      </c>
      <c r="C82" s="93">
        <f>C81</f>
        <v>41182</v>
      </c>
      <c r="D82" s="263">
        <f t="shared" ref="D82" si="492">D81</f>
        <v>41182</v>
      </c>
      <c r="E82" s="142" t="s">
        <v>82</v>
      </c>
      <c r="F82" s="142"/>
      <c r="G82" s="256"/>
      <c r="H82" s="139">
        <f>H81</f>
        <v>41183</v>
      </c>
      <c r="I82" s="199">
        <f t="shared" ref="I82" si="493">I81</f>
        <v>41183</v>
      </c>
      <c r="J82" s="142"/>
      <c r="K82" s="142">
        <v>6</v>
      </c>
      <c r="L82" s="256"/>
      <c r="M82" s="139">
        <f>M81</f>
        <v>41184</v>
      </c>
      <c r="N82" s="199">
        <f t="shared" ref="N82" si="494">N81</f>
        <v>41184</v>
      </c>
      <c r="O82" s="142"/>
      <c r="P82" s="142">
        <v>6</v>
      </c>
      <c r="Q82" s="256"/>
      <c r="R82" s="139">
        <f>R81</f>
        <v>41185</v>
      </c>
      <c r="S82" s="204">
        <f t="shared" ref="S82" si="495">S81</f>
        <v>41185</v>
      </c>
      <c r="T82" s="142"/>
      <c r="U82" s="142">
        <v>0</v>
      </c>
      <c r="V82" s="260"/>
      <c r="W82" s="139">
        <f>W81</f>
        <v>41186</v>
      </c>
      <c r="X82" s="199">
        <f t="shared" ref="X82" si="496">X81</f>
        <v>41186</v>
      </c>
      <c r="Y82" s="142"/>
      <c r="Z82" s="142">
        <v>0</v>
      </c>
      <c r="AA82" s="256"/>
      <c r="AB82" s="139">
        <f>AB81</f>
        <v>41187</v>
      </c>
      <c r="AC82" s="199">
        <f t="shared" ref="AC82" si="497">AC81</f>
        <v>41187</v>
      </c>
      <c r="AD82" s="142"/>
      <c r="AE82" s="142">
        <v>0</v>
      </c>
      <c r="AF82" s="256"/>
      <c r="AG82" s="139">
        <f>AG81</f>
        <v>41188</v>
      </c>
      <c r="AH82" s="195">
        <f t="shared" ref="AH82" si="498">AH81</f>
        <v>41188</v>
      </c>
      <c r="AI82" s="142" t="s">
        <v>82</v>
      </c>
      <c r="AJ82" s="142"/>
      <c r="AK82" s="247"/>
      <c r="AL82" s="234"/>
      <c r="AM82" s="231"/>
      <c r="AN82" s="215"/>
      <c r="AO82" s="215"/>
      <c r="AP82" s="215"/>
      <c r="AQ82" s="221"/>
      <c r="AR82" s="101"/>
      <c r="AT82" s="272"/>
      <c r="AU82" s="127"/>
      <c r="AV82" s="127"/>
      <c r="AW82" s="127"/>
      <c r="AX82" s="127"/>
      <c r="AY82" s="127"/>
      <c r="AZ82" s="127"/>
      <c r="BA82" s="127"/>
      <c r="BB82" s="127"/>
    </row>
    <row r="83" spans="1:54" s="76" customFormat="1" ht="7.5" customHeight="1">
      <c r="A83" s="212"/>
      <c r="B83" s="92">
        <v>3</v>
      </c>
      <c r="C83" s="93">
        <f>C81</f>
        <v>41182</v>
      </c>
      <c r="D83" s="263">
        <f t="shared" ref="D83" si="499">D81</f>
        <v>41182</v>
      </c>
      <c r="E83" s="142" t="s">
        <v>82</v>
      </c>
      <c r="F83" s="142"/>
      <c r="G83" s="257"/>
      <c r="H83" s="139">
        <f>H81</f>
        <v>41183</v>
      </c>
      <c r="I83" s="200">
        <f t="shared" ref="I83" si="500">I81</f>
        <v>41183</v>
      </c>
      <c r="J83" s="142"/>
      <c r="K83" s="142">
        <v>6</v>
      </c>
      <c r="L83" s="257"/>
      <c r="M83" s="139">
        <f>M81</f>
        <v>41184</v>
      </c>
      <c r="N83" s="200">
        <f t="shared" ref="N83" si="501">N81</f>
        <v>41184</v>
      </c>
      <c r="O83" s="142"/>
      <c r="P83" s="142">
        <v>6</v>
      </c>
      <c r="Q83" s="257"/>
      <c r="R83" s="139">
        <f>R81</f>
        <v>41185</v>
      </c>
      <c r="S83" s="205">
        <f t="shared" ref="S83" si="502">S81</f>
        <v>41185</v>
      </c>
      <c r="T83" s="142"/>
      <c r="U83" s="142">
        <v>0</v>
      </c>
      <c r="V83" s="261"/>
      <c r="W83" s="139">
        <f>W81</f>
        <v>41186</v>
      </c>
      <c r="X83" s="200">
        <f t="shared" ref="X83" si="503">X81</f>
        <v>41186</v>
      </c>
      <c r="Y83" s="142"/>
      <c r="Z83" s="142">
        <v>0</v>
      </c>
      <c r="AA83" s="257"/>
      <c r="AB83" s="139">
        <f>AB81</f>
        <v>41187</v>
      </c>
      <c r="AC83" s="200">
        <f t="shared" ref="AC83" si="504">AC81</f>
        <v>41187</v>
      </c>
      <c r="AD83" s="142"/>
      <c r="AE83" s="142">
        <v>0</v>
      </c>
      <c r="AF83" s="257"/>
      <c r="AG83" s="139">
        <f>AG81</f>
        <v>41188</v>
      </c>
      <c r="AH83" s="197">
        <f t="shared" ref="AH83" si="505">AH81</f>
        <v>41188</v>
      </c>
      <c r="AI83" s="142" t="s">
        <v>82</v>
      </c>
      <c r="AJ83" s="142"/>
      <c r="AK83" s="248"/>
      <c r="AL83" s="236" t="s">
        <v>84</v>
      </c>
      <c r="AM83" s="231">
        <v>2</v>
      </c>
      <c r="AN83" s="215">
        <f>DAY(DATE(YEAR($AL81),MONTH($AL81)+1,1)-1)-SUMPRODUCT((学年=AM83)*(TEXT(日,"yymm")=TEXT($AL81,"yymm"))*(日授給=$AC$1)+(学年=AM83)*(TEXT(月,"yymm")=TEXT($AL81,"yymm"))*(月授給=$AC$1)+(学年=AM83)*(TEXT(火,"yymm")=TEXT($AL81,"yymm"))*(火授給=$AC$1)+(学年=AM83)*(TEXT(水,"yymm")=TEXT($AL81,"yymm"))*(水授給=$AC$1)+(学年=AM83)*(TEXT(木,"yymm")=TEXT($AL81,"yymm"))*(木授給=$AC$1)+(学年=AM83)*(TEXT(金,"yymm")=TEXT($AL81,"yymm"))*(金授給=$AC$1)+(学年=AM83)*(TEXT(土,"yymm")=TEXT($AL81,"yymm"))*(土授給=$AC$1))</f>
        <v>22</v>
      </c>
      <c r="AO83" s="215">
        <f>AN83-SUMPRODUCT((学年=AM83)*(TEXT(日,"yymm")=TEXT($AL81,"yymm"))*(日授給=$X$1)+(学年=AM83)*(TEXT(月,"yymm")=TEXT($AL81,"yymm"))*(月授給=$X$1)+(学年=AM83)*(TEXT(火,"yymm")=TEXT($AL81,"yymm"))*(火授給=$X$1)+(学年=AM83)*(TEXT(水,"yymm")=TEXT($AL81,"yymm"))*(水授給=$X$1)+(学年=AM83)*(TEXT(木,"yymm")=TEXT($AL81,"yymm"))*(木授給=$X$1)+(学年=AM83)*(TEXT(金,"yymm")=TEXT($AL81,"yymm"))*(金授給=$X$1)+(学年=AM83)*(TEXT(土,"yymm")=TEXT($AL81,"yymm"))*(土授給=$X$1))</f>
        <v>21</v>
      </c>
      <c r="AP83" s="215">
        <f t="shared" ref="AP83" si="506">AP70+AN83</f>
        <v>117</v>
      </c>
      <c r="AQ83" s="221">
        <f t="shared" ref="AQ83" si="507">AQ70+AO83</f>
        <v>106</v>
      </c>
      <c r="AR83" s="101"/>
      <c r="AT83" s="273"/>
      <c r="AU83" s="127"/>
      <c r="AV83" s="127"/>
      <c r="AW83" s="127"/>
      <c r="AX83" s="127"/>
      <c r="AY83" s="127"/>
      <c r="AZ83" s="127"/>
      <c r="BA83" s="127"/>
      <c r="BB83" s="127"/>
    </row>
    <row r="84" spans="1:54" ht="7.5" customHeight="1">
      <c r="A84" s="212" t="str">
        <f>IF(D81="","",IF(D90="","",IF(MONTH(D81)=MONTH(D90),MONTH(D84),"")))</f>
        <v/>
      </c>
      <c r="B84" s="92">
        <v>1</v>
      </c>
      <c r="C84" s="93">
        <f t="shared" ref="C84" si="508">D84</f>
        <v>41189</v>
      </c>
      <c r="D84" s="262">
        <f t="shared" ref="D84" si="509">AH81+1</f>
        <v>41189</v>
      </c>
      <c r="E84" s="142" t="s">
        <v>82</v>
      </c>
      <c r="F84" s="142"/>
      <c r="G84" s="222" t="s">
        <v>99</v>
      </c>
      <c r="H84" s="94">
        <f t="shared" ref="H84" si="510">I84</f>
        <v>41190</v>
      </c>
      <c r="I84" s="198">
        <f t="shared" si="433"/>
        <v>41190</v>
      </c>
      <c r="J84" s="142" t="s">
        <v>82</v>
      </c>
      <c r="K84" s="142"/>
      <c r="L84" s="222" t="s">
        <v>40</v>
      </c>
      <c r="M84" s="94">
        <f t="shared" ref="M84" si="511">N84</f>
        <v>41191</v>
      </c>
      <c r="N84" s="198">
        <f t="shared" si="408"/>
        <v>41191</v>
      </c>
      <c r="O84" s="142"/>
      <c r="P84" s="142">
        <v>6</v>
      </c>
      <c r="Q84" s="222" t="s">
        <v>99</v>
      </c>
      <c r="R84" s="94">
        <f t="shared" ref="R84" si="512">S84</f>
        <v>41192</v>
      </c>
      <c r="S84" s="203">
        <f t="shared" si="436"/>
        <v>41192</v>
      </c>
      <c r="T84" s="142"/>
      <c r="U84" s="142">
        <v>5</v>
      </c>
      <c r="V84" s="208"/>
      <c r="W84" s="94">
        <f t="shared" ref="W84" si="513">X84</f>
        <v>41193</v>
      </c>
      <c r="X84" s="198">
        <f t="shared" si="438"/>
        <v>41193</v>
      </c>
      <c r="Y84" s="142"/>
      <c r="Z84" s="142">
        <v>6</v>
      </c>
      <c r="AA84" s="222" t="s">
        <v>149</v>
      </c>
      <c r="AB84" s="94">
        <f t="shared" ref="AB84" si="514">AC84</f>
        <v>41194</v>
      </c>
      <c r="AC84" s="198">
        <f t="shared" si="440"/>
        <v>41194</v>
      </c>
      <c r="AD84" s="142" t="s">
        <v>87</v>
      </c>
      <c r="AE84" s="142">
        <v>0</v>
      </c>
      <c r="AF84" s="222" t="s">
        <v>219</v>
      </c>
      <c r="AG84" s="94">
        <f t="shared" ref="AG84" si="515">AC84+1</f>
        <v>41195</v>
      </c>
      <c r="AH84" s="194">
        <f t="shared" si="442"/>
        <v>41195</v>
      </c>
      <c r="AI84" s="142" t="s">
        <v>82</v>
      </c>
      <c r="AJ84" s="142"/>
      <c r="AK84" s="216" t="s">
        <v>162</v>
      </c>
      <c r="AL84" s="236"/>
      <c r="AM84" s="231"/>
      <c r="AN84" s="215"/>
      <c r="AO84" s="215"/>
      <c r="AP84" s="215"/>
      <c r="AQ84" s="221"/>
      <c r="AR84" s="125"/>
      <c r="AT84" s="274" t="str">
        <f t="shared" ref="AT84" ca="1" si="516">IF(OFFSET($AU$3,(ROW()-3)/3,0)=0,"",OFFSET($AU$3,(ROW()-3)/3,0))</f>
        <v>県秋季総体美作予選会</v>
      </c>
    </row>
    <row r="85" spans="1:54" s="76" customFormat="1" ht="7.5" customHeight="1">
      <c r="A85" s="212"/>
      <c r="B85" s="92">
        <v>2</v>
      </c>
      <c r="C85" s="93">
        <f>C84</f>
        <v>41189</v>
      </c>
      <c r="D85" s="263">
        <f t="shared" ref="D85" si="517">D84</f>
        <v>41189</v>
      </c>
      <c r="E85" s="142" t="s">
        <v>82</v>
      </c>
      <c r="F85" s="142"/>
      <c r="G85" s="223"/>
      <c r="H85" s="94">
        <f>H84</f>
        <v>41190</v>
      </c>
      <c r="I85" s="199">
        <f t="shared" ref="I85" si="518">I84</f>
        <v>41190</v>
      </c>
      <c r="J85" s="142" t="s">
        <v>82</v>
      </c>
      <c r="K85" s="142"/>
      <c r="L85" s="223"/>
      <c r="M85" s="94">
        <f>M84</f>
        <v>41191</v>
      </c>
      <c r="N85" s="199">
        <f t="shared" ref="N85" si="519">N84</f>
        <v>41191</v>
      </c>
      <c r="O85" s="142"/>
      <c r="P85" s="142">
        <v>6</v>
      </c>
      <c r="Q85" s="223"/>
      <c r="R85" s="94">
        <f>R84</f>
        <v>41192</v>
      </c>
      <c r="S85" s="204">
        <f t="shared" ref="S85" si="520">S84</f>
        <v>41192</v>
      </c>
      <c r="T85" s="142"/>
      <c r="U85" s="142">
        <v>5</v>
      </c>
      <c r="V85" s="209"/>
      <c r="W85" s="94">
        <f>W84</f>
        <v>41193</v>
      </c>
      <c r="X85" s="199">
        <f t="shared" ref="X85" si="521">X84</f>
        <v>41193</v>
      </c>
      <c r="Y85" s="142"/>
      <c r="Z85" s="142">
        <v>6</v>
      </c>
      <c r="AA85" s="223"/>
      <c r="AB85" s="94">
        <f>AB84</f>
        <v>41194</v>
      </c>
      <c r="AC85" s="199">
        <f t="shared" ref="AC85" si="522">AC84</f>
        <v>41194</v>
      </c>
      <c r="AD85" s="142" t="s">
        <v>87</v>
      </c>
      <c r="AE85" s="142">
        <v>0</v>
      </c>
      <c r="AF85" s="223"/>
      <c r="AG85" s="94">
        <f>AG84</f>
        <v>41195</v>
      </c>
      <c r="AH85" s="195">
        <f t="shared" ref="AH85" si="523">AH84</f>
        <v>41195</v>
      </c>
      <c r="AI85" s="142" t="s">
        <v>82</v>
      </c>
      <c r="AJ85" s="142"/>
      <c r="AK85" s="217"/>
      <c r="AL85" s="236"/>
      <c r="AM85" s="231">
        <v>3</v>
      </c>
      <c r="AN85" s="215">
        <f>DAY(DATE(YEAR($AL81),MONTH($AL81)+1,1)-1)-SUMPRODUCT((学年=AM85)*(TEXT(日,"yymm")=TEXT($AL81,"yymm"))*(日授給=$AC$1)+(学年=AM85)*(TEXT(月,"yymm")=TEXT($AL81,"yymm"))*(月授給=$AC$1)+(学年=AM85)*(TEXT(火,"yymm")=TEXT($AL81,"yymm"))*(火授給=$AC$1)+(学年=AM85)*(TEXT(水,"yymm")=TEXT($AL81,"yymm"))*(水授給=$AC$1)+(学年=AM85)*(TEXT(木,"yymm")=TEXT($AL81,"yymm"))*(木授給=$AC$1)+(学年=AM85)*(TEXT(金,"yymm")=TEXT($AL81,"yymm"))*(金授給=$AC$1)+(学年=AM85)*(TEXT(土,"yymm")=TEXT($AL81,"yymm"))*(土授給=$AC$1))</f>
        <v>22</v>
      </c>
      <c r="AO85" s="215">
        <f>AN85-SUMPRODUCT((学年=AM85)*(TEXT(日,"yymm")=TEXT($AL81,"yymm"))*(日授給=$X$1)+(学年=AM85)*(TEXT(月,"yymm")=TEXT($AL81,"yymm"))*(月授給=$X$1)+(学年=AM85)*(TEXT(火,"yymm")=TEXT($AL81,"yymm"))*(火授給=$X$1)+(学年=AM85)*(TEXT(水,"yymm")=TEXT($AL81,"yymm"))*(水授給=$X$1)+(学年=AM85)*(TEXT(木,"yymm")=TEXT($AL81,"yymm"))*(木授給=$X$1)+(学年=AM85)*(TEXT(金,"yymm")=TEXT($AL81,"yymm"))*(金授給=$X$1)+(学年=AM85)*(TEXT(土,"yymm")=TEXT($AL81,"yymm"))*(土授給=$X$1))</f>
        <v>22</v>
      </c>
      <c r="AP85" s="215">
        <f t="shared" ref="AP85" si="524">AP72+AN85</f>
        <v>117</v>
      </c>
      <c r="AQ85" s="221">
        <f t="shared" ref="AQ85" si="525">AQ72+AO85</f>
        <v>107</v>
      </c>
      <c r="AR85" s="125"/>
      <c r="AT85" s="272"/>
      <c r="AU85" s="127"/>
      <c r="AV85" s="127"/>
      <c r="AW85" s="127"/>
      <c r="AX85" s="127"/>
      <c r="AY85" s="127"/>
      <c r="AZ85" s="127"/>
      <c r="BA85" s="127"/>
      <c r="BB85" s="127"/>
    </row>
    <row r="86" spans="1:54" s="76" customFormat="1" ht="7.5" customHeight="1">
      <c r="A86" s="212"/>
      <c r="B86" s="92">
        <v>3</v>
      </c>
      <c r="C86" s="93">
        <f>C84</f>
        <v>41189</v>
      </c>
      <c r="D86" s="263">
        <f t="shared" ref="D86" si="526">D84</f>
        <v>41189</v>
      </c>
      <c r="E86" s="142" t="s">
        <v>82</v>
      </c>
      <c r="F86" s="142"/>
      <c r="G86" s="224"/>
      <c r="H86" s="94">
        <f>H84</f>
        <v>41190</v>
      </c>
      <c r="I86" s="200">
        <f t="shared" ref="I86" si="527">I84</f>
        <v>41190</v>
      </c>
      <c r="J86" s="142" t="s">
        <v>82</v>
      </c>
      <c r="K86" s="142"/>
      <c r="L86" s="224"/>
      <c r="M86" s="94">
        <f>M84</f>
        <v>41191</v>
      </c>
      <c r="N86" s="200">
        <f t="shared" ref="N86" si="528">N84</f>
        <v>41191</v>
      </c>
      <c r="O86" s="142"/>
      <c r="P86" s="142">
        <v>6</v>
      </c>
      <c r="Q86" s="224"/>
      <c r="R86" s="94">
        <f>R84</f>
        <v>41192</v>
      </c>
      <c r="S86" s="205">
        <f t="shared" ref="S86" si="529">S84</f>
        <v>41192</v>
      </c>
      <c r="T86" s="142"/>
      <c r="U86" s="142">
        <v>6</v>
      </c>
      <c r="V86" s="210"/>
      <c r="W86" s="94">
        <f>W84</f>
        <v>41193</v>
      </c>
      <c r="X86" s="200">
        <f t="shared" ref="X86" si="530">X84</f>
        <v>41193</v>
      </c>
      <c r="Y86" s="142"/>
      <c r="Z86" s="142">
        <v>6</v>
      </c>
      <c r="AA86" s="224"/>
      <c r="AB86" s="94">
        <f>AB84</f>
        <v>41194</v>
      </c>
      <c r="AC86" s="200">
        <f t="shared" ref="AC86" si="531">AC84</f>
        <v>41194</v>
      </c>
      <c r="AD86" s="142"/>
      <c r="AE86" s="142">
        <v>6</v>
      </c>
      <c r="AF86" s="224"/>
      <c r="AG86" s="94">
        <f>AG84</f>
        <v>41195</v>
      </c>
      <c r="AH86" s="197">
        <f t="shared" ref="AH86" si="532">AH84</f>
        <v>41195</v>
      </c>
      <c r="AI86" s="142" t="s">
        <v>82</v>
      </c>
      <c r="AJ86" s="142"/>
      <c r="AK86" s="218"/>
      <c r="AL86" s="236"/>
      <c r="AM86" s="231"/>
      <c r="AN86" s="215"/>
      <c r="AO86" s="215"/>
      <c r="AP86" s="215"/>
      <c r="AQ86" s="221"/>
      <c r="AR86" s="125"/>
      <c r="AT86" s="273"/>
      <c r="AU86" s="127"/>
      <c r="AV86" s="127"/>
      <c r="AW86" s="127"/>
      <c r="AX86" s="127"/>
      <c r="AY86" s="127"/>
      <c r="AZ86" s="127"/>
      <c r="BA86" s="127"/>
      <c r="BB86" s="127"/>
    </row>
    <row r="87" spans="1:54" ht="7.5" customHeight="1">
      <c r="A87" s="212">
        <f>IF(D84="","",IF(D93="","",IF(MONTH(D84)=MONTH(D93),MONTH(D87),"")))</f>
        <v>10</v>
      </c>
      <c r="B87" s="92">
        <v>1</v>
      </c>
      <c r="C87" s="93">
        <f t="shared" ref="C87" si="533">D87</f>
        <v>41196</v>
      </c>
      <c r="D87" s="262">
        <f t="shared" ref="D87" si="534">AH84+1</f>
        <v>41196</v>
      </c>
      <c r="E87" s="142" t="s">
        <v>82</v>
      </c>
      <c r="F87" s="142"/>
      <c r="G87" s="222" t="s">
        <v>99</v>
      </c>
      <c r="H87" s="94">
        <f t="shared" ref="H87" si="535">I87</f>
        <v>41197</v>
      </c>
      <c r="I87" s="198">
        <f t="shared" si="433"/>
        <v>41197</v>
      </c>
      <c r="J87" s="142"/>
      <c r="K87" s="142">
        <v>6</v>
      </c>
      <c r="L87" s="222" t="s">
        <v>99</v>
      </c>
      <c r="M87" s="94">
        <f t="shared" ref="M87" si="536">N87</f>
        <v>41198</v>
      </c>
      <c r="N87" s="198">
        <f t="shared" si="408"/>
        <v>41198</v>
      </c>
      <c r="O87" s="142"/>
      <c r="P87" s="142">
        <v>6</v>
      </c>
      <c r="Q87" s="222" t="s">
        <v>99</v>
      </c>
      <c r="R87" s="94">
        <f t="shared" ref="R87" si="537">S87</f>
        <v>41199</v>
      </c>
      <c r="S87" s="203">
        <f t="shared" si="436"/>
        <v>41199</v>
      </c>
      <c r="T87" s="142"/>
      <c r="U87" s="142">
        <v>5</v>
      </c>
      <c r="V87" s="208" t="s">
        <v>100</v>
      </c>
      <c r="W87" s="94">
        <f t="shared" ref="W87" si="538">X87</f>
        <v>41200</v>
      </c>
      <c r="X87" s="198">
        <f t="shared" si="438"/>
        <v>41200</v>
      </c>
      <c r="Y87" s="142"/>
      <c r="Z87" s="142">
        <v>6</v>
      </c>
      <c r="AA87" s="222" t="s">
        <v>99</v>
      </c>
      <c r="AB87" s="94">
        <f t="shared" ref="AB87" si="539">AC87</f>
        <v>41201</v>
      </c>
      <c r="AC87" s="198">
        <f t="shared" si="440"/>
        <v>41201</v>
      </c>
      <c r="AD87" s="142"/>
      <c r="AE87" s="142">
        <v>6</v>
      </c>
      <c r="AF87" s="222" t="s">
        <v>99</v>
      </c>
      <c r="AG87" s="94">
        <f t="shared" ref="AG87" si="540">AC87+1</f>
        <v>41202</v>
      </c>
      <c r="AH87" s="194">
        <f t="shared" si="442"/>
        <v>41202</v>
      </c>
      <c r="AI87" s="142" t="s">
        <v>82</v>
      </c>
      <c r="AJ87" s="142"/>
      <c r="AK87" s="216" t="s">
        <v>99</v>
      </c>
      <c r="AL87" s="225" t="s">
        <v>85</v>
      </c>
      <c r="AM87" s="227">
        <v>1</v>
      </c>
      <c r="AN87" s="229">
        <f>SUMPRODUCT((学年=AM87)*(TEXT(日,"yymm")=TEXT(AL81,"yymm"))*日時数+(学年=AM87)*(TEXT(月,"yymm")=TEXT(AL81,"yymm"))*月時数+(学年=AM87)*(TEXT(火,"yymm")=TEXT(AL81,"yymm"))*火時数+(学年=AM87)*(TEXT(水,"yymm")=TEXT(AL81,"yymm"))*水時数+(学年=AM87)*(TEXT(木,"yymm")=TEXT(AL81,"yymm"))*木時数+(学年=AM87)*(TEXT(金,"yymm")=TEXT(AL81,"yymm"))*金時数+(学年=AM87)*(TEXT(土,"yymm")=TEXT(AL81,"yymm"))*土時数)</f>
        <v>100</v>
      </c>
      <c r="AO87" s="229">
        <f>AO74+AN87</f>
        <v>582</v>
      </c>
      <c r="AP87" s="237"/>
      <c r="AQ87" s="238"/>
      <c r="AR87" s="125"/>
      <c r="AT87" s="274" t="str">
        <f t="shared" ref="AT87" ca="1" si="541">IF(OFFSET($AU$3,(ROW()-3)/3,0)=0,"",OFFSET($AU$3,(ROW()-3)/3,0))</f>
        <v/>
      </c>
    </row>
    <row r="88" spans="1:54" s="76" customFormat="1" ht="7.5" customHeight="1">
      <c r="A88" s="212"/>
      <c r="B88" s="92">
        <v>2</v>
      </c>
      <c r="C88" s="93">
        <f>C87</f>
        <v>41196</v>
      </c>
      <c r="D88" s="263">
        <f t="shared" ref="D88" si="542">D87</f>
        <v>41196</v>
      </c>
      <c r="E88" s="142" t="s">
        <v>82</v>
      </c>
      <c r="F88" s="142"/>
      <c r="G88" s="223"/>
      <c r="H88" s="94">
        <f>H87</f>
        <v>41197</v>
      </c>
      <c r="I88" s="199">
        <f t="shared" ref="I88" si="543">I87</f>
        <v>41197</v>
      </c>
      <c r="J88" s="142"/>
      <c r="K88" s="142">
        <v>6</v>
      </c>
      <c r="L88" s="223"/>
      <c r="M88" s="94">
        <f>M87</f>
        <v>41198</v>
      </c>
      <c r="N88" s="199">
        <f t="shared" ref="N88" si="544">N87</f>
        <v>41198</v>
      </c>
      <c r="O88" s="142"/>
      <c r="P88" s="142">
        <v>6</v>
      </c>
      <c r="Q88" s="223"/>
      <c r="R88" s="94">
        <f>R87</f>
        <v>41199</v>
      </c>
      <c r="S88" s="204">
        <f t="shared" ref="S88" si="545">S87</f>
        <v>41199</v>
      </c>
      <c r="T88" s="142"/>
      <c r="U88" s="142">
        <v>5</v>
      </c>
      <c r="V88" s="209"/>
      <c r="W88" s="94">
        <f>W87</f>
        <v>41200</v>
      </c>
      <c r="X88" s="199">
        <f t="shared" ref="X88" si="546">X87</f>
        <v>41200</v>
      </c>
      <c r="Y88" s="142"/>
      <c r="Z88" s="142">
        <v>6</v>
      </c>
      <c r="AA88" s="223"/>
      <c r="AB88" s="94">
        <f>AB87</f>
        <v>41201</v>
      </c>
      <c r="AC88" s="199">
        <f t="shared" ref="AC88" si="547">AC87</f>
        <v>41201</v>
      </c>
      <c r="AD88" s="142"/>
      <c r="AE88" s="142">
        <v>6</v>
      </c>
      <c r="AF88" s="223"/>
      <c r="AG88" s="94">
        <f>AG87</f>
        <v>41202</v>
      </c>
      <c r="AH88" s="195">
        <f t="shared" ref="AH88" si="548">AH87</f>
        <v>41202</v>
      </c>
      <c r="AI88" s="142" t="s">
        <v>82</v>
      </c>
      <c r="AJ88" s="142"/>
      <c r="AK88" s="217"/>
      <c r="AL88" s="225"/>
      <c r="AM88" s="228"/>
      <c r="AN88" s="230"/>
      <c r="AO88" s="230"/>
      <c r="AP88" s="239"/>
      <c r="AQ88" s="240"/>
      <c r="AR88" s="125"/>
      <c r="AT88" s="272"/>
      <c r="AU88" s="127"/>
      <c r="AV88" s="127"/>
      <c r="AW88" s="127"/>
      <c r="AX88" s="127"/>
      <c r="AY88" s="127"/>
      <c r="AZ88" s="127"/>
      <c r="BA88" s="127"/>
      <c r="BB88" s="127"/>
    </row>
    <row r="89" spans="1:54" s="76" customFormat="1" ht="7.5" customHeight="1">
      <c r="A89" s="212"/>
      <c r="B89" s="92">
        <v>3</v>
      </c>
      <c r="C89" s="93">
        <f>C87</f>
        <v>41196</v>
      </c>
      <c r="D89" s="263">
        <f t="shared" ref="D89" si="549">D87</f>
        <v>41196</v>
      </c>
      <c r="E89" s="142" t="s">
        <v>82</v>
      </c>
      <c r="F89" s="142"/>
      <c r="G89" s="224"/>
      <c r="H89" s="94">
        <f>H87</f>
        <v>41197</v>
      </c>
      <c r="I89" s="200">
        <f t="shared" ref="I89" si="550">I87</f>
        <v>41197</v>
      </c>
      <c r="J89" s="142"/>
      <c r="K89" s="142">
        <v>6</v>
      </c>
      <c r="L89" s="224"/>
      <c r="M89" s="94">
        <f>M87</f>
        <v>41198</v>
      </c>
      <c r="N89" s="200">
        <f t="shared" ref="N89" si="551">N87</f>
        <v>41198</v>
      </c>
      <c r="O89" s="142"/>
      <c r="P89" s="142">
        <v>6</v>
      </c>
      <c r="Q89" s="224"/>
      <c r="R89" s="94">
        <f>R87</f>
        <v>41199</v>
      </c>
      <c r="S89" s="205">
        <f t="shared" ref="S89" si="552">S87</f>
        <v>41199</v>
      </c>
      <c r="T89" s="142"/>
      <c r="U89" s="142">
        <v>5</v>
      </c>
      <c r="V89" s="210"/>
      <c r="W89" s="94">
        <f>W87</f>
        <v>41200</v>
      </c>
      <c r="X89" s="200">
        <f t="shared" ref="X89" si="553">X87</f>
        <v>41200</v>
      </c>
      <c r="Y89" s="142"/>
      <c r="Z89" s="142">
        <v>6</v>
      </c>
      <c r="AA89" s="224"/>
      <c r="AB89" s="94">
        <f>AB87</f>
        <v>41201</v>
      </c>
      <c r="AC89" s="200">
        <f t="shared" ref="AC89" si="554">AC87</f>
        <v>41201</v>
      </c>
      <c r="AD89" s="142"/>
      <c r="AE89" s="142">
        <v>6</v>
      </c>
      <c r="AF89" s="224"/>
      <c r="AG89" s="94">
        <f>AG87</f>
        <v>41202</v>
      </c>
      <c r="AH89" s="197">
        <f t="shared" ref="AH89" si="555">AH87</f>
        <v>41202</v>
      </c>
      <c r="AI89" s="142" t="s">
        <v>82</v>
      </c>
      <c r="AJ89" s="142"/>
      <c r="AK89" s="218"/>
      <c r="AL89" s="225"/>
      <c r="AM89" s="231">
        <v>2</v>
      </c>
      <c r="AN89" s="232">
        <f>SUMPRODUCT((学年=AM89)*(TEXT(日,"yymm")=TEXT(AL81,"yymm"))*日時数+(学年=AM89)*(TEXT(月,"yymm")=TEXT(AL81,"yymm"))*月時数+(学年=AM89)*(TEXT(火,"yymm")=TEXT(AL81,"yymm"))*火時数+(学年=AM89)*(TEXT(水,"yymm")=TEXT(AL81,"yymm"))*水時数+(学年=AM89)*(TEXT(木,"yymm")=TEXT(AL81,"yymm"))*木時数+(学年=AM89)*(TEXT(金,"yymm")=TEXT(AL81,"yymm"))*金時数+(学年=AM89)*(TEXT(土,"yymm")=TEXT(AL81,"yymm"))*土時数)</f>
        <v>100</v>
      </c>
      <c r="AO89" s="232">
        <f t="shared" ref="AO89" si="556">AO76+AN89</f>
        <v>585</v>
      </c>
      <c r="AP89" s="239"/>
      <c r="AQ89" s="240"/>
      <c r="AR89" s="125"/>
      <c r="AT89" s="273"/>
      <c r="AU89" s="127"/>
      <c r="AV89" s="127"/>
      <c r="AW89" s="127"/>
      <c r="AX89" s="127"/>
      <c r="AY89" s="127"/>
      <c r="AZ89" s="127"/>
      <c r="BA89" s="127"/>
      <c r="BB89" s="127"/>
    </row>
    <row r="90" spans="1:54" ht="7.5" customHeight="1">
      <c r="A90" s="212" t="str">
        <f>IF(D87="","",IF(D96="","",IF(MONTH(D87)=MONTH(D96),MONTH(D90),"")))</f>
        <v/>
      </c>
      <c r="B90" s="92">
        <v>1</v>
      </c>
      <c r="C90" s="93">
        <f t="shared" ref="C90" si="557">D90</f>
        <v>41203</v>
      </c>
      <c r="D90" s="262">
        <f t="shared" ref="D90" si="558">AH87+1</f>
        <v>41203</v>
      </c>
      <c r="E90" s="142" t="s">
        <v>82</v>
      </c>
      <c r="F90" s="142"/>
      <c r="G90" s="222" t="s">
        <v>99</v>
      </c>
      <c r="H90" s="94">
        <f t="shared" ref="H90" si="559">I90</f>
        <v>41204</v>
      </c>
      <c r="I90" s="198">
        <f t="shared" si="433"/>
        <v>41204</v>
      </c>
      <c r="J90" s="142"/>
      <c r="K90" s="142">
        <v>6</v>
      </c>
      <c r="L90" s="222" t="s">
        <v>99</v>
      </c>
      <c r="M90" s="94">
        <f t="shared" ref="M90" si="560">N90</f>
        <v>41205</v>
      </c>
      <c r="N90" s="198">
        <f t="shared" si="408"/>
        <v>41205</v>
      </c>
      <c r="O90" s="142"/>
      <c r="P90" s="142">
        <v>6</v>
      </c>
      <c r="Q90" s="222" t="s">
        <v>99</v>
      </c>
      <c r="R90" s="94">
        <f t="shared" ref="R90" si="561">S90</f>
        <v>41206</v>
      </c>
      <c r="S90" s="203">
        <f t="shared" si="436"/>
        <v>41206</v>
      </c>
      <c r="T90" s="142"/>
      <c r="U90" s="142">
        <v>5</v>
      </c>
      <c r="V90" s="208" t="s">
        <v>90</v>
      </c>
      <c r="W90" s="94">
        <f t="shared" ref="W90" si="562">X90</f>
        <v>41207</v>
      </c>
      <c r="X90" s="198">
        <f t="shared" si="438"/>
        <v>41207</v>
      </c>
      <c r="Y90" s="142"/>
      <c r="Z90" s="142">
        <v>4</v>
      </c>
      <c r="AA90" s="222" t="s">
        <v>105</v>
      </c>
      <c r="AB90" s="94">
        <f t="shared" ref="AB90" si="563">AC90</f>
        <v>41208</v>
      </c>
      <c r="AC90" s="198">
        <f t="shared" si="440"/>
        <v>41208</v>
      </c>
      <c r="AD90" s="142"/>
      <c r="AE90" s="142">
        <v>4</v>
      </c>
      <c r="AF90" s="222" t="s">
        <v>184</v>
      </c>
      <c r="AG90" s="94">
        <f t="shared" ref="AG90" si="564">AC90+1</f>
        <v>41209</v>
      </c>
      <c r="AH90" s="194">
        <f t="shared" si="442"/>
        <v>41209</v>
      </c>
      <c r="AI90" s="142" t="s">
        <v>82</v>
      </c>
      <c r="AJ90" s="142"/>
      <c r="AK90" s="216" t="s">
        <v>99</v>
      </c>
      <c r="AL90" s="225"/>
      <c r="AM90" s="231"/>
      <c r="AN90" s="232"/>
      <c r="AO90" s="232"/>
      <c r="AP90" s="239"/>
      <c r="AQ90" s="240"/>
      <c r="AR90" s="125"/>
      <c r="AT90" s="274" t="str">
        <f t="shared" ref="AT90" ca="1" si="565">IF(OFFSET($AU$3,(ROW()-3)/3,0)=0,"",OFFSET($AU$3,(ROW()-3)/3,0))</f>
        <v/>
      </c>
    </row>
    <row r="91" spans="1:54" s="76" customFormat="1" ht="7.5" customHeight="1">
      <c r="A91" s="212"/>
      <c r="B91" s="92">
        <v>2</v>
      </c>
      <c r="C91" s="93">
        <f>C90</f>
        <v>41203</v>
      </c>
      <c r="D91" s="263">
        <f t="shared" ref="D91" si="566">D90</f>
        <v>41203</v>
      </c>
      <c r="E91" s="142" t="s">
        <v>82</v>
      </c>
      <c r="F91" s="142"/>
      <c r="G91" s="223"/>
      <c r="H91" s="94">
        <f>H90</f>
        <v>41204</v>
      </c>
      <c r="I91" s="199">
        <f t="shared" ref="I91" si="567">I90</f>
        <v>41204</v>
      </c>
      <c r="J91" s="142"/>
      <c r="K91" s="142">
        <v>6</v>
      </c>
      <c r="L91" s="223"/>
      <c r="M91" s="94">
        <f>M90</f>
        <v>41205</v>
      </c>
      <c r="N91" s="199">
        <f t="shared" ref="N91" si="568">N90</f>
        <v>41205</v>
      </c>
      <c r="O91" s="142"/>
      <c r="P91" s="142">
        <v>6</v>
      </c>
      <c r="Q91" s="223"/>
      <c r="R91" s="94">
        <f>R90</f>
        <v>41206</v>
      </c>
      <c r="S91" s="204">
        <f t="shared" ref="S91" si="569">S90</f>
        <v>41206</v>
      </c>
      <c r="T91" s="142"/>
      <c r="U91" s="142">
        <v>5</v>
      </c>
      <c r="V91" s="209"/>
      <c r="W91" s="94">
        <f>W90</f>
        <v>41207</v>
      </c>
      <c r="X91" s="199">
        <f t="shared" ref="X91" si="570">X90</f>
        <v>41207</v>
      </c>
      <c r="Y91" s="142"/>
      <c r="Z91" s="142">
        <v>4</v>
      </c>
      <c r="AA91" s="223"/>
      <c r="AB91" s="94">
        <f>AB90</f>
        <v>41208</v>
      </c>
      <c r="AC91" s="199">
        <f t="shared" ref="AC91" si="571">AC90</f>
        <v>41208</v>
      </c>
      <c r="AD91" s="142"/>
      <c r="AE91" s="142">
        <v>4</v>
      </c>
      <c r="AF91" s="223"/>
      <c r="AG91" s="94">
        <f>AG90</f>
        <v>41209</v>
      </c>
      <c r="AH91" s="195">
        <f t="shared" ref="AH91" si="572">AH90</f>
        <v>41209</v>
      </c>
      <c r="AI91" s="142" t="s">
        <v>82</v>
      </c>
      <c r="AJ91" s="142"/>
      <c r="AK91" s="217"/>
      <c r="AL91" s="225"/>
      <c r="AM91" s="231">
        <v>3</v>
      </c>
      <c r="AN91" s="232">
        <f>SUMPRODUCT((学年=AM91)*(TEXT(日,"yymm")=TEXT(AL81,"yymm"))*日時数+(学年=AM91)*(TEXT(月,"yymm")=TEXT(AL81,"yymm"))*月時数+(学年=AM91)*(TEXT(火,"yymm")=TEXT(AL81,"yymm"))*火時数+(学年=AM91)*(TEXT(水,"yymm")=TEXT(AL81,"yymm"))*水時数+(学年=AM91)*(TEXT(木,"yymm")=TEXT(AL81,"yymm"))*木時数+(学年=AM91)*(TEXT(金,"yymm")=TEXT(AL81,"yymm"))*金時数+(学年=AM91)*(TEXT(土,"yymm")=TEXT(AL81,"yymm"))*土時数)</f>
        <v>108</v>
      </c>
      <c r="AO91" s="232">
        <f t="shared" ref="AO91" si="573">AO78+AN91</f>
        <v>592</v>
      </c>
      <c r="AP91" s="239"/>
      <c r="AQ91" s="240"/>
      <c r="AR91" s="125"/>
      <c r="AT91" s="272"/>
      <c r="AU91" s="127"/>
      <c r="AV91" s="127"/>
      <c r="AW91" s="127"/>
      <c r="AX91" s="127"/>
      <c r="AY91" s="127"/>
      <c r="AZ91" s="127"/>
      <c r="BA91" s="127"/>
      <c r="BB91" s="127"/>
    </row>
    <row r="92" spans="1:54" s="76" customFormat="1" ht="7.5" customHeight="1">
      <c r="A92" s="212"/>
      <c r="B92" s="92">
        <v>3</v>
      </c>
      <c r="C92" s="93">
        <f>C90</f>
        <v>41203</v>
      </c>
      <c r="D92" s="263">
        <f t="shared" ref="D92" si="574">D90</f>
        <v>41203</v>
      </c>
      <c r="E92" s="142" t="s">
        <v>82</v>
      </c>
      <c r="F92" s="142"/>
      <c r="G92" s="224"/>
      <c r="H92" s="94">
        <f>H90</f>
        <v>41204</v>
      </c>
      <c r="I92" s="200">
        <f t="shared" ref="I92" si="575">I90</f>
        <v>41204</v>
      </c>
      <c r="J92" s="142"/>
      <c r="K92" s="142">
        <v>6</v>
      </c>
      <c r="L92" s="224"/>
      <c r="M92" s="94">
        <f>M90</f>
        <v>41205</v>
      </c>
      <c r="N92" s="200">
        <f t="shared" ref="N92" si="576">N90</f>
        <v>41205</v>
      </c>
      <c r="O92" s="142"/>
      <c r="P92" s="142">
        <v>6</v>
      </c>
      <c r="Q92" s="224"/>
      <c r="R92" s="94">
        <f>R90</f>
        <v>41206</v>
      </c>
      <c r="S92" s="205">
        <f t="shared" ref="S92" si="577">S90</f>
        <v>41206</v>
      </c>
      <c r="T92" s="142"/>
      <c r="U92" s="142">
        <v>6</v>
      </c>
      <c r="V92" s="210"/>
      <c r="W92" s="94">
        <f>W90</f>
        <v>41207</v>
      </c>
      <c r="X92" s="200">
        <f t="shared" ref="X92" si="578">X90</f>
        <v>41207</v>
      </c>
      <c r="Y92" s="142"/>
      <c r="Z92" s="142">
        <v>4</v>
      </c>
      <c r="AA92" s="224"/>
      <c r="AB92" s="94">
        <f>AB90</f>
        <v>41208</v>
      </c>
      <c r="AC92" s="200">
        <f t="shared" ref="AC92" si="579">AC90</f>
        <v>41208</v>
      </c>
      <c r="AD92" s="142"/>
      <c r="AE92" s="142">
        <v>4</v>
      </c>
      <c r="AF92" s="224"/>
      <c r="AG92" s="94">
        <f>AG90</f>
        <v>41209</v>
      </c>
      <c r="AH92" s="197">
        <f t="shared" ref="AH92" si="580">AH90</f>
        <v>41209</v>
      </c>
      <c r="AI92" s="142" t="s">
        <v>82</v>
      </c>
      <c r="AJ92" s="142"/>
      <c r="AK92" s="218"/>
      <c r="AL92" s="226"/>
      <c r="AM92" s="231"/>
      <c r="AN92" s="232"/>
      <c r="AO92" s="232"/>
      <c r="AP92" s="239"/>
      <c r="AQ92" s="240"/>
      <c r="AR92" s="125"/>
      <c r="AT92" s="273"/>
      <c r="AU92" s="127"/>
      <c r="AV92" s="127"/>
      <c r="AW92" s="127"/>
      <c r="AX92" s="127"/>
      <c r="AY92" s="127"/>
      <c r="AZ92" s="127"/>
      <c r="BA92" s="127"/>
      <c r="BB92" s="127"/>
    </row>
    <row r="93" spans="1:54" ht="7.5" customHeight="1">
      <c r="A93" s="212" t="str">
        <f>IF(D90="","",IF(D99="","",IF(MONTH(D90)=MONTH(D99),MONTH(D93),"")))</f>
        <v/>
      </c>
      <c r="B93" s="92">
        <v>1</v>
      </c>
      <c r="C93" s="93">
        <f t="shared" ref="C93" si="581">D93</f>
        <v>41210</v>
      </c>
      <c r="D93" s="262">
        <f t="shared" ref="D93" si="582">AH90+1</f>
        <v>41210</v>
      </c>
      <c r="E93" s="142" t="s">
        <v>82</v>
      </c>
      <c r="F93" s="142"/>
      <c r="G93" s="222" t="s">
        <v>96</v>
      </c>
      <c r="H93" s="94">
        <f t="shared" ref="H93" si="583">I93</f>
        <v>41211</v>
      </c>
      <c r="I93" s="198">
        <f t="shared" si="433"/>
        <v>41211</v>
      </c>
      <c r="J93" s="142"/>
      <c r="K93" s="142">
        <v>6</v>
      </c>
      <c r="L93" s="222" t="s">
        <v>99</v>
      </c>
      <c r="M93" s="94">
        <f t="shared" ref="M93" si="584">N93</f>
        <v>41212</v>
      </c>
      <c r="N93" s="198">
        <f t="shared" si="408"/>
        <v>41212</v>
      </c>
      <c r="O93" s="142"/>
      <c r="P93" s="142">
        <v>6</v>
      </c>
      <c r="Q93" s="222" t="s">
        <v>99</v>
      </c>
      <c r="R93" s="94">
        <f t="shared" ref="R93" si="585">S93</f>
        <v>41213</v>
      </c>
      <c r="S93" s="203">
        <f t="shared" si="436"/>
        <v>41213</v>
      </c>
      <c r="T93" s="142"/>
      <c r="U93" s="142">
        <v>5</v>
      </c>
      <c r="V93" s="208" t="s">
        <v>99</v>
      </c>
      <c r="W93" s="94">
        <f t="shared" ref="W93" si="586">X93</f>
        <v>41214</v>
      </c>
      <c r="X93" s="198">
        <f t="shared" si="438"/>
        <v>41214</v>
      </c>
      <c r="Y93" s="142"/>
      <c r="Z93" s="142">
        <v>6</v>
      </c>
      <c r="AA93" s="222" t="s">
        <v>99</v>
      </c>
      <c r="AB93" s="94">
        <f t="shared" ref="AB93" si="587">AC93</f>
        <v>41215</v>
      </c>
      <c r="AC93" s="198">
        <f t="shared" si="440"/>
        <v>41215</v>
      </c>
      <c r="AD93" s="142"/>
      <c r="AE93" s="142">
        <v>6</v>
      </c>
      <c r="AF93" s="222" t="s">
        <v>99</v>
      </c>
      <c r="AG93" s="94">
        <f t="shared" ref="AG93" si="588">AC93+1</f>
        <v>41216</v>
      </c>
      <c r="AH93" s="194">
        <f t="shared" si="442"/>
        <v>41216</v>
      </c>
      <c r="AI93" s="142" t="s">
        <v>82</v>
      </c>
      <c r="AJ93" s="142"/>
      <c r="AK93" s="216" t="s">
        <v>42</v>
      </c>
      <c r="AL93" s="103"/>
      <c r="AM93" s="112"/>
      <c r="AN93" s="113"/>
      <c r="AO93" s="113"/>
      <c r="AP93" s="113"/>
      <c r="AQ93" s="114"/>
      <c r="AR93" s="125"/>
      <c r="AT93" s="274" t="str">
        <f t="shared" ref="AT93" ca="1" si="589">IF(OFFSET($AU$3,(ROW()-3)/3,0)=0,"",OFFSET($AU$3,(ROW()-3)/3,0))</f>
        <v>文化の日</v>
      </c>
    </row>
    <row r="94" spans="1:54" s="76" customFormat="1" ht="7.5" customHeight="1">
      <c r="A94" s="212"/>
      <c r="B94" s="92">
        <v>2</v>
      </c>
      <c r="C94" s="93">
        <f>C93</f>
        <v>41210</v>
      </c>
      <c r="D94" s="263">
        <f t="shared" ref="D94" si="590">D93</f>
        <v>41210</v>
      </c>
      <c r="E94" s="142" t="s">
        <v>82</v>
      </c>
      <c r="F94" s="142"/>
      <c r="G94" s="223"/>
      <c r="H94" s="94">
        <f>H93</f>
        <v>41211</v>
      </c>
      <c r="I94" s="199">
        <f t="shared" ref="I94" si="591">I93</f>
        <v>41211</v>
      </c>
      <c r="J94" s="142"/>
      <c r="K94" s="142">
        <v>6</v>
      </c>
      <c r="L94" s="223"/>
      <c r="M94" s="94">
        <f>M93</f>
        <v>41212</v>
      </c>
      <c r="N94" s="199">
        <f t="shared" ref="N94" si="592">N93</f>
        <v>41212</v>
      </c>
      <c r="O94" s="142"/>
      <c r="P94" s="142">
        <v>6</v>
      </c>
      <c r="Q94" s="223"/>
      <c r="R94" s="94">
        <f>R93</f>
        <v>41213</v>
      </c>
      <c r="S94" s="204">
        <f t="shared" ref="S94" si="593">S93</f>
        <v>41213</v>
      </c>
      <c r="T94" s="142"/>
      <c r="U94" s="142">
        <v>5</v>
      </c>
      <c r="V94" s="209"/>
      <c r="W94" s="94">
        <f>W93</f>
        <v>41214</v>
      </c>
      <c r="X94" s="199">
        <f t="shared" ref="X94" si="594">X93</f>
        <v>41214</v>
      </c>
      <c r="Y94" s="142"/>
      <c r="Z94" s="142">
        <v>6</v>
      </c>
      <c r="AA94" s="223"/>
      <c r="AB94" s="94">
        <f>AB93</f>
        <v>41215</v>
      </c>
      <c r="AC94" s="199">
        <f t="shared" ref="AC94" si="595">AC93</f>
        <v>41215</v>
      </c>
      <c r="AD94" s="142"/>
      <c r="AE94" s="142">
        <v>6</v>
      </c>
      <c r="AF94" s="223"/>
      <c r="AG94" s="94">
        <f>AG93</f>
        <v>41216</v>
      </c>
      <c r="AH94" s="195">
        <f t="shared" ref="AH94" si="596">AH93</f>
        <v>41216</v>
      </c>
      <c r="AI94" s="142" t="s">
        <v>82</v>
      </c>
      <c r="AJ94" s="142"/>
      <c r="AK94" s="217"/>
      <c r="AL94" s="233">
        <f>DATE(YEAR(AL81),MONTH(AL81)+1,1)</f>
        <v>41214</v>
      </c>
      <c r="AM94" s="235">
        <v>1</v>
      </c>
      <c r="AN94" s="219">
        <f>DAY(DATE(YEAR($AL94),MONTH($AL94)+1,1)-1)-SUMPRODUCT((学年=AM94)*(TEXT(日,"yymm")=TEXT($AL94,"yymm"))*(日授給=$AC$1)+(学年=AM94)*(TEXT(月,"yymm")=TEXT($AL94,"yymm"))*(月授給=$AC$1)+(学年=AM94)*(TEXT(火,"yymm")=TEXT($AL94,"yymm"))*(火授給=$AC$1)+(学年=AM94)*(TEXT(水,"yymm")=TEXT($AL94,"yymm"))*(水授給=$AC$1)+(学年=AM94)*(TEXT(木,"yymm")=TEXT($AL94,"yymm"))*(木授給=$AC$1)+(学年=AM94)*(TEXT(金,"yymm")=TEXT($AL94,"yymm"))*(金授給=$AC$1)+(学年=AM94)*(TEXT(土,"yymm")=TEXT($AL94,"yymm"))*(土授給=$AC$1))</f>
        <v>21</v>
      </c>
      <c r="AO94" s="219">
        <f>AN94-SUMPRODUCT((学年=AM94)*(TEXT(日,"yymm")=TEXT($AL94,"yymm"))*(日授給=$X$1)+(学年=AM94)*(TEXT(月,"yymm")=TEXT($AL94,"yymm"))*(月授給=$X$1)+(学年=AM94)*(TEXT(火,"yymm")=TEXT($AL94,"yymm"))*(火授給=$X$1)+(学年=AM94)*(TEXT(水,"yymm")=TEXT($AL94,"yymm"))*(水授給=$X$1)+(学年=AM94)*(TEXT(木,"yymm")=TEXT($AL94,"yymm"))*(木授給=$X$1)+(学年=AM94)*(TEXT(金,"yymm")=TEXT($AL94,"yymm"))*(金授給=$X$1)+(学年=AM94)*(TEXT(土,"yymm")=TEXT($AL94,"yymm"))*(土授給=$X$1))</f>
        <v>21</v>
      </c>
      <c r="AP94" s="219">
        <f>AP81+AN94</f>
        <v>137</v>
      </c>
      <c r="AQ94" s="220">
        <f>AQ81+AO94</f>
        <v>127</v>
      </c>
      <c r="AR94" s="101"/>
      <c r="AT94" s="272"/>
      <c r="AU94" s="127"/>
      <c r="AV94" s="127"/>
      <c r="AW94" s="127"/>
      <c r="AX94" s="127"/>
      <c r="AY94" s="127"/>
      <c r="AZ94" s="127"/>
      <c r="BA94" s="127"/>
      <c r="BB94" s="127"/>
    </row>
    <row r="95" spans="1:54" s="76" customFormat="1" ht="7.5" customHeight="1">
      <c r="A95" s="212"/>
      <c r="B95" s="92">
        <v>3</v>
      </c>
      <c r="C95" s="93">
        <f>C93</f>
        <v>41210</v>
      </c>
      <c r="D95" s="263">
        <f t="shared" ref="D95" si="597">D93</f>
        <v>41210</v>
      </c>
      <c r="E95" s="142" t="s">
        <v>82</v>
      </c>
      <c r="F95" s="142"/>
      <c r="G95" s="224"/>
      <c r="H95" s="94">
        <f>H93</f>
        <v>41211</v>
      </c>
      <c r="I95" s="200">
        <f t="shared" ref="I95" si="598">I93</f>
        <v>41211</v>
      </c>
      <c r="J95" s="142"/>
      <c r="K95" s="142">
        <v>6</v>
      </c>
      <c r="L95" s="224"/>
      <c r="M95" s="94">
        <f>M93</f>
        <v>41212</v>
      </c>
      <c r="N95" s="200">
        <f t="shared" ref="N95" si="599">N93</f>
        <v>41212</v>
      </c>
      <c r="O95" s="142"/>
      <c r="P95" s="142">
        <v>6</v>
      </c>
      <c r="Q95" s="224"/>
      <c r="R95" s="94">
        <f>R93</f>
        <v>41213</v>
      </c>
      <c r="S95" s="205">
        <f t="shared" ref="S95" si="600">S93</f>
        <v>41213</v>
      </c>
      <c r="T95" s="142"/>
      <c r="U95" s="142">
        <v>5</v>
      </c>
      <c r="V95" s="210"/>
      <c r="W95" s="94">
        <f>W93</f>
        <v>41214</v>
      </c>
      <c r="X95" s="200">
        <f t="shared" ref="X95" si="601">X93</f>
        <v>41214</v>
      </c>
      <c r="Y95" s="142"/>
      <c r="Z95" s="142">
        <v>6</v>
      </c>
      <c r="AA95" s="224"/>
      <c r="AB95" s="94">
        <f>AB93</f>
        <v>41215</v>
      </c>
      <c r="AC95" s="200">
        <f t="shared" ref="AC95" si="602">AC93</f>
        <v>41215</v>
      </c>
      <c r="AD95" s="142"/>
      <c r="AE95" s="142">
        <v>6</v>
      </c>
      <c r="AF95" s="224"/>
      <c r="AG95" s="94">
        <f>AG93</f>
        <v>41216</v>
      </c>
      <c r="AH95" s="197">
        <f t="shared" ref="AH95" si="603">AH93</f>
        <v>41216</v>
      </c>
      <c r="AI95" s="142" t="s">
        <v>82</v>
      </c>
      <c r="AJ95" s="142"/>
      <c r="AK95" s="218"/>
      <c r="AL95" s="234"/>
      <c r="AM95" s="231"/>
      <c r="AN95" s="215"/>
      <c r="AO95" s="215"/>
      <c r="AP95" s="215"/>
      <c r="AQ95" s="221"/>
      <c r="AR95" s="101"/>
      <c r="AT95" s="273"/>
      <c r="AU95" s="127"/>
      <c r="AV95" s="127"/>
      <c r="AW95" s="127"/>
      <c r="AX95" s="127"/>
      <c r="AY95" s="127"/>
      <c r="AZ95" s="127"/>
      <c r="BA95" s="127"/>
      <c r="BB95" s="127"/>
    </row>
    <row r="96" spans="1:54" ht="7.5" customHeight="1">
      <c r="A96" s="212" t="str">
        <f>IF(D93="","",IF(D102="","",IF(MONTH(D93)=MONTH(D102),MONTH(D96),"")))</f>
        <v/>
      </c>
      <c r="B96" s="92">
        <v>1</v>
      </c>
      <c r="C96" s="93">
        <f t="shared" ref="C96" si="604">D96</f>
        <v>41217</v>
      </c>
      <c r="D96" s="262">
        <f t="shared" ref="D96" si="605">AH93+1</f>
        <v>41217</v>
      </c>
      <c r="E96" s="142" t="s">
        <v>82</v>
      </c>
      <c r="F96" s="142"/>
      <c r="G96" s="222" t="s">
        <v>97</v>
      </c>
      <c r="H96" s="94">
        <f t="shared" ref="H96" si="606">I96</f>
        <v>41218</v>
      </c>
      <c r="I96" s="198">
        <f t="shared" si="433"/>
        <v>41218</v>
      </c>
      <c r="J96" s="142"/>
      <c r="K96" s="142">
        <v>6</v>
      </c>
      <c r="L96" s="222" t="s">
        <v>111</v>
      </c>
      <c r="M96" s="94">
        <f t="shared" ref="M96" si="607">N96</f>
        <v>41219</v>
      </c>
      <c r="N96" s="198">
        <f t="shared" si="408"/>
        <v>41219</v>
      </c>
      <c r="O96" s="142"/>
      <c r="P96" s="142">
        <v>6</v>
      </c>
      <c r="Q96" s="222" t="s">
        <v>99</v>
      </c>
      <c r="R96" s="94">
        <f t="shared" ref="R96" si="608">S96</f>
        <v>41220</v>
      </c>
      <c r="S96" s="203">
        <f t="shared" si="436"/>
        <v>41220</v>
      </c>
      <c r="T96" s="142"/>
      <c r="U96" s="142">
        <v>5</v>
      </c>
      <c r="V96" s="208" t="s">
        <v>136</v>
      </c>
      <c r="W96" s="94">
        <f t="shared" ref="W96" si="609">X96</f>
        <v>41221</v>
      </c>
      <c r="X96" s="198">
        <f t="shared" si="438"/>
        <v>41221</v>
      </c>
      <c r="Y96" s="142"/>
      <c r="Z96" s="142">
        <v>6</v>
      </c>
      <c r="AA96" s="222" t="s">
        <v>135</v>
      </c>
      <c r="AB96" s="94">
        <f t="shared" ref="AB96" si="610">AC96</f>
        <v>41222</v>
      </c>
      <c r="AC96" s="198">
        <f t="shared" si="440"/>
        <v>41222</v>
      </c>
      <c r="AD96" s="142"/>
      <c r="AE96" s="142">
        <v>6</v>
      </c>
      <c r="AF96" s="222" t="s">
        <v>163</v>
      </c>
      <c r="AG96" s="94">
        <f t="shared" ref="AG96" si="611">AC96+1</f>
        <v>41223</v>
      </c>
      <c r="AH96" s="194">
        <f t="shared" si="442"/>
        <v>41223</v>
      </c>
      <c r="AI96" s="142"/>
      <c r="AJ96" s="142">
        <v>3</v>
      </c>
      <c r="AK96" s="216" t="s">
        <v>177</v>
      </c>
      <c r="AL96" s="236" t="s">
        <v>84</v>
      </c>
      <c r="AM96" s="231">
        <v>2</v>
      </c>
      <c r="AN96" s="215">
        <f>DAY(DATE(YEAR($AL94),MONTH($AL94)+1,1)-1)-SUMPRODUCT((学年=AM96)*(TEXT(日,"yymm")=TEXT($AL94,"yymm"))*(日授給=$AC$1)+(学年=AM96)*(TEXT(月,"yymm")=TEXT($AL94,"yymm"))*(月授給=$AC$1)+(学年=AM96)*(TEXT(火,"yymm")=TEXT($AL94,"yymm"))*(火授給=$AC$1)+(学年=AM96)*(TEXT(水,"yymm")=TEXT($AL94,"yymm"))*(水授給=$AC$1)+(学年=AM96)*(TEXT(木,"yymm")=TEXT($AL94,"yymm"))*(木授給=$AC$1)+(学年=AM96)*(TEXT(金,"yymm")=TEXT($AL94,"yymm"))*(金授給=$AC$1)+(学年=AM96)*(TEXT(土,"yymm")=TEXT($AL94,"yymm"))*(土授給=$AC$1))</f>
        <v>21</v>
      </c>
      <c r="AO96" s="215">
        <f>AN96-SUMPRODUCT((学年=AM96)*(TEXT(日,"yymm")=TEXT($AL94,"yymm"))*(日授給=$X$1)+(学年=AM96)*(TEXT(月,"yymm")=TEXT($AL94,"yymm"))*(月授給=$X$1)+(学年=AM96)*(TEXT(火,"yymm")=TEXT($AL94,"yymm"))*(火授給=$X$1)+(学年=AM96)*(TEXT(水,"yymm")=TEXT($AL94,"yymm"))*(水授給=$X$1)+(学年=AM96)*(TEXT(木,"yymm")=TEXT($AL94,"yymm"))*(木授給=$X$1)+(学年=AM96)*(TEXT(金,"yymm")=TEXT($AL94,"yymm"))*(金授給=$X$1)+(学年=AM96)*(TEXT(土,"yymm")=TEXT($AL94,"yymm"))*(土授給=$X$1))</f>
        <v>21</v>
      </c>
      <c r="AP96" s="215">
        <f t="shared" ref="AP96" si="612">AP83+AN96</f>
        <v>138</v>
      </c>
      <c r="AQ96" s="221">
        <f t="shared" ref="AQ96" si="613">AQ83+AO96</f>
        <v>127</v>
      </c>
      <c r="AR96" s="125"/>
      <c r="AT96" s="274" t="str">
        <f t="shared" ref="AT96" ca="1" si="614">IF(OFFSET($AU$3,(ROW()-3)/3,0)=0,"",OFFSET($AU$3,(ROW()-3)/3,0))</f>
        <v>学習発表会(午後)</v>
      </c>
    </row>
    <row r="97" spans="1:54" s="76" customFormat="1" ht="7.5" customHeight="1">
      <c r="A97" s="212"/>
      <c r="B97" s="92">
        <v>2</v>
      </c>
      <c r="C97" s="93">
        <f>C96</f>
        <v>41217</v>
      </c>
      <c r="D97" s="263">
        <f t="shared" ref="D97" si="615">D96</f>
        <v>41217</v>
      </c>
      <c r="E97" s="142" t="s">
        <v>82</v>
      </c>
      <c r="F97" s="142"/>
      <c r="G97" s="223"/>
      <c r="H97" s="94">
        <f>H96</f>
        <v>41218</v>
      </c>
      <c r="I97" s="199">
        <f t="shared" ref="I97" si="616">I96</f>
        <v>41218</v>
      </c>
      <c r="J97" s="142"/>
      <c r="K97" s="142">
        <v>6</v>
      </c>
      <c r="L97" s="223"/>
      <c r="M97" s="94">
        <f>M96</f>
        <v>41219</v>
      </c>
      <c r="N97" s="199">
        <f t="shared" ref="N97" si="617">N96</f>
        <v>41219</v>
      </c>
      <c r="O97" s="142"/>
      <c r="P97" s="142">
        <v>6</v>
      </c>
      <c r="Q97" s="223"/>
      <c r="R97" s="94">
        <f>R96</f>
        <v>41220</v>
      </c>
      <c r="S97" s="204">
        <f t="shared" ref="S97" si="618">S96</f>
        <v>41220</v>
      </c>
      <c r="T97" s="142"/>
      <c r="U97" s="142">
        <v>5</v>
      </c>
      <c r="V97" s="209"/>
      <c r="W97" s="94">
        <f>W96</f>
        <v>41221</v>
      </c>
      <c r="X97" s="199">
        <f t="shared" ref="X97" si="619">X96</f>
        <v>41221</v>
      </c>
      <c r="Y97" s="142"/>
      <c r="Z97" s="142">
        <v>6</v>
      </c>
      <c r="AA97" s="223"/>
      <c r="AB97" s="94">
        <f>AB96</f>
        <v>41222</v>
      </c>
      <c r="AC97" s="199">
        <f t="shared" ref="AC97" si="620">AC96</f>
        <v>41222</v>
      </c>
      <c r="AD97" s="142"/>
      <c r="AE97" s="142">
        <v>6</v>
      </c>
      <c r="AF97" s="223"/>
      <c r="AG97" s="94">
        <f>AG96</f>
        <v>41223</v>
      </c>
      <c r="AH97" s="195">
        <f t="shared" ref="AH97" si="621">AH96</f>
        <v>41223</v>
      </c>
      <c r="AI97" s="142"/>
      <c r="AJ97" s="142">
        <v>3</v>
      </c>
      <c r="AK97" s="217"/>
      <c r="AL97" s="236"/>
      <c r="AM97" s="231"/>
      <c r="AN97" s="215"/>
      <c r="AO97" s="215"/>
      <c r="AP97" s="215"/>
      <c r="AQ97" s="221"/>
      <c r="AR97" s="125"/>
      <c r="AT97" s="272"/>
      <c r="AU97" s="127"/>
      <c r="AV97" s="127"/>
      <c r="AW97" s="127"/>
      <c r="AX97" s="127"/>
      <c r="AY97" s="127"/>
      <c r="AZ97" s="127"/>
      <c r="BA97" s="127"/>
      <c r="BB97" s="127"/>
    </row>
    <row r="98" spans="1:54" s="76" customFormat="1" ht="7.5" customHeight="1">
      <c r="A98" s="212"/>
      <c r="B98" s="92">
        <v>3</v>
      </c>
      <c r="C98" s="93">
        <f>C96</f>
        <v>41217</v>
      </c>
      <c r="D98" s="263">
        <f t="shared" ref="D98" si="622">D96</f>
        <v>41217</v>
      </c>
      <c r="E98" s="142" t="s">
        <v>82</v>
      </c>
      <c r="F98" s="142"/>
      <c r="G98" s="224"/>
      <c r="H98" s="94">
        <f>H96</f>
        <v>41218</v>
      </c>
      <c r="I98" s="200">
        <f t="shared" ref="I98" si="623">I96</f>
        <v>41218</v>
      </c>
      <c r="J98" s="142"/>
      <c r="K98" s="142">
        <v>6</v>
      </c>
      <c r="L98" s="224"/>
      <c r="M98" s="94">
        <f>M96</f>
        <v>41219</v>
      </c>
      <c r="N98" s="200">
        <f t="shared" ref="N98" si="624">N96</f>
        <v>41219</v>
      </c>
      <c r="O98" s="142"/>
      <c r="P98" s="142">
        <v>6</v>
      </c>
      <c r="Q98" s="224"/>
      <c r="R98" s="94">
        <f>R96</f>
        <v>41220</v>
      </c>
      <c r="S98" s="205">
        <f t="shared" ref="S98" si="625">S96</f>
        <v>41220</v>
      </c>
      <c r="T98" s="142"/>
      <c r="U98" s="142">
        <v>5</v>
      </c>
      <c r="V98" s="210"/>
      <c r="W98" s="94">
        <f>W96</f>
        <v>41221</v>
      </c>
      <c r="X98" s="200">
        <f t="shared" ref="X98" si="626">X96</f>
        <v>41221</v>
      </c>
      <c r="Y98" s="142"/>
      <c r="Z98" s="142">
        <v>6</v>
      </c>
      <c r="AA98" s="224"/>
      <c r="AB98" s="94">
        <f>AB96</f>
        <v>41222</v>
      </c>
      <c r="AC98" s="200">
        <f t="shared" ref="AC98" si="627">AC96</f>
        <v>41222</v>
      </c>
      <c r="AD98" s="142"/>
      <c r="AE98" s="142">
        <v>6</v>
      </c>
      <c r="AF98" s="224"/>
      <c r="AG98" s="94">
        <f>AG96</f>
        <v>41223</v>
      </c>
      <c r="AH98" s="197">
        <f t="shared" ref="AH98" si="628">AH96</f>
        <v>41223</v>
      </c>
      <c r="AI98" s="142"/>
      <c r="AJ98" s="142">
        <v>3</v>
      </c>
      <c r="AK98" s="218"/>
      <c r="AL98" s="236"/>
      <c r="AM98" s="231">
        <v>3</v>
      </c>
      <c r="AN98" s="215">
        <f>DAY(DATE(YEAR($AL94),MONTH($AL94)+1,1)-1)-SUMPRODUCT((学年=AM98)*(TEXT(日,"yymm")=TEXT($AL94,"yymm"))*(日授給=$AC$1)+(学年=AM98)*(TEXT(月,"yymm")=TEXT($AL94,"yymm"))*(月授給=$AC$1)+(学年=AM98)*(TEXT(火,"yymm")=TEXT($AL94,"yymm"))*(火授給=$AC$1)+(学年=AM98)*(TEXT(水,"yymm")=TEXT($AL94,"yymm"))*(水授給=$AC$1)+(学年=AM98)*(TEXT(木,"yymm")=TEXT($AL94,"yymm"))*(木授給=$AC$1)+(学年=AM98)*(TEXT(金,"yymm")=TEXT($AL94,"yymm"))*(金授給=$AC$1)+(学年=AM98)*(TEXT(土,"yymm")=TEXT($AL94,"yymm"))*(土授給=$AC$1))</f>
        <v>21</v>
      </c>
      <c r="AO98" s="215">
        <f>AN98-SUMPRODUCT((学年=AM98)*(TEXT(日,"yymm")=TEXT($AL94,"yymm"))*(日授給=$X$1)+(学年=AM98)*(TEXT(月,"yymm")=TEXT($AL94,"yymm"))*(月授給=$X$1)+(学年=AM98)*(TEXT(火,"yymm")=TEXT($AL94,"yymm"))*(火授給=$X$1)+(学年=AM98)*(TEXT(水,"yymm")=TEXT($AL94,"yymm"))*(水授給=$X$1)+(学年=AM98)*(TEXT(木,"yymm")=TEXT($AL94,"yymm"))*(木授給=$X$1)+(学年=AM98)*(TEXT(金,"yymm")=TEXT($AL94,"yymm"))*(金授給=$X$1)+(学年=AM98)*(TEXT(土,"yymm")=TEXT($AL94,"yymm"))*(土授給=$X$1))</f>
        <v>21</v>
      </c>
      <c r="AP98" s="215">
        <f t="shared" ref="AP98" si="629">AP85+AN98</f>
        <v>138</v>
      </c>
      <c r="AQ98" s="221">
        <f t="shared" ref="AQ98" si="630">AQ85+AO98</f>
        <v>128</v>
      </c>
      <c r="AR98" s="125"/>
      <c r="AT98" s="273"/>
      <c r="AU98" s="127"/>
      <c r="AV98" s="127"/>
      <c r="AW98" s="127"/>
      <c r="AX98" s="127"/>
      <c r="AY98" s="127"/>
      <c r="AZ98" s="127"/>
      <c r="BA98" s="127"/>
      <c r="BB98" s="127"/>
    </row>
    <row r="99" spans="1:54" ht="7.5" customHeight="1">
      <c r="A99" s="212">
        <f>IF(D96="","",IF(D105="","",IF(MONTH(D96)=MONTH(D105),MONTH(D99),"")))</f>
        <v>11</v>
      </c>
      <c r="B99" s="92">
        <v>1</v>
      </c>
      <c r="C99" s="93">
        <f t="shared" ref="C99" si="631">D99</f>
        <v>41224</v>
      </c>
      <c r="D99" s="262">
        <f t="shared" ref="D99" si="632">AH96+1</f>
        <v>41224</v>
      </c>
      <c r="E99" s="142" t="s">
        <v>82</v>
      </c>
      <c r="F99" s="142"/>
      <c r="G99" s="222" t="s">
        <v>99</v>
      </c>
      <c r="H99" s="94">
        <f t="shared" ref="H99" si="633">I99</f>
        <v>41225</v>
      </c>
      <c r="I99" s="198">
        <f t="shared" si="433"/>
        <v>41225</v>
      </c>
      <c r="J99" s="142" t="s">
        <v>82</v>
      </c>
      <c r="K99" s="142"/>
      <c r="L99" s="222" t="s">
        <v>112</v>
      </c>
      <c r="M99" s="94">
        <f t="shared" ref="M99" si="634">N99</f>
        <v>41226</v>
      </c>
      <c r="N99" s="198">
        <f t="shared" si="408"/>
        <v>41226</v>
      </c>
      <c r="O99" s="142"/>
      <c r="P99" s="142">
        <v>6</v>
      </c>
      <c r="Q99" s="222" t="s">
        <v>99</v>
      </c>
      <c r="R99" s="94">
        <f t="shared" ref="R99" si="635">S99</f>
        <v>41227</v>
      </c>
      <c r="S99" s="203">
        <f t="shared" si="436"/>
        <v>41227</v>
      </c>
      <c r="T99" s="142"/>
      <c r="U99" s="142">
        <v>5</v>
      </c>
      <c r="V99" s="208" t="s">
        <v>137</v>
      </c>
      <c r="W99" s="94">
        <f t="shared" ref="W99" si="636">X99</f>
        <v>41228</v>
      </c>
      <c r="X99" s="198">
        <f t="shared" si="438"/>
        <v>41228</v>
      </c>
      <c r="Y99" s="142"/>
      <c r="Z99" s="142">
        <v>6</v>
      </c>
      <c r="AA99" s="222" t="s">
        <v>99</v>
      </c>
      <c r="AB99" s="94">
        <f t="shared" ref="AB99" si="637">AC99</f>
        <v>41229</v>
      </c>
      <c r="AC99" s="198">
        <f t="shared" si="440"/>
        <v>41229</v>
      </c>
      <c r="AD99" s="142"/>
      <c r="AE99" s="142">
        <v>1</v>
      </c>
      <c r="AF99" s="222" t="s">
        <v>164</v>
      </c>
      <c r="AG99" s="94">
        <f t="shared" ref="AG99" si="638">AC99+1</f>
        <v>41230</v>
      </c>
      <c r="AH99" s="194">
        <f t="shared" si="442"/>
        <v>41230</v>
      </c>
      <c r="AI99" s="142" t="s">
        <v>82</v>
      </c>
      <c r="AJ99" s="142"/>
      <c r="AK99" s="216" t="s">
        <v>99</v>
      </c>
      <c r="AL99" s="236"/>
      <c r="AM99" s="231"/>
      <c r="AN99" s="215"/>
      <c r="AO99" s="215"/>
      <c r="AP99" s="215"/>
      <c r="AQ99" s="221"/>
      <c r="AR99" s="125"/>
      <c r="AT99" s="274" t="str">
        <f t="shared" ref="AT99" ca="1" si="639">IF(OFFSET($AU$3,(ROW()-3)/3,0)=0,"",OFFSET($AU$3,(ROW()-3)/3,0))</f>
        <v/>
      </c>
    </row>
    <row r="100" spans="1:54" s="76" customFormat="1" ht="7.5" customHeight="1">
      <c r="A100" s="212"/>
      <c r="B100" s="92">
        <v>2</v>
      </c>
      <c r="C100" s="93">
        <f>C99</f>
        <v>41224</v>
      </c>
      <c r="D100" s="263">
        <f t="shared" ref="D100" si="640">D99</f>
        <v>41224</v>
      </c>
      <c r="E100" s="142" t="s">
        <v>82</v>
      </c>
      <c r="F100" s="142"/>
      <c r="G100" s="223"/>
      <c r="H100" s="94">
        <f>H99</f>
        <v>41225</v>
      </c>
      <c r="I100" s="199">
        <f t="shared" ref="I100" si="641">I99</f>
        <v>41225</v>
      </c>
      <c r="J100" s="142" t="s">
        <v>82</v>
      </c>
      <c r="K100" s="142"/>
      <c r="L100" s="223"/>
      <c r="M100" s="94">
        <f>M99</f>
        <v>41226</v>
      </c>
      <c r="N100" s="199">
        <f t="shared" ref="N100" si="642">N99</f>
        <v>41226</v>
      </c>
      <c r="O100" s="142"/>
      <c r="P100" s="142">
        <v>6</v>
      </c>
      <c r="Q100" s="223"/>
      <c r="R100" s="94">
        <f>R99</f>
        <v>41227</v>
      </c>
      <c r="S100" s="204">
        <f t="shared" ref="S100" si="643">S99</f>
        <v>41227</v>
      </c>
      <c r="T100" s="142"/>
      <c r="U100" s="142">
        <v>5</v>
      </c>
      <c r="V100" s="209"/>
      <c r="W100" s="94">
        <f>W99</f>
        <v>41228</v>
      </c>
      <c r="X100" s="199">
        <f t="shared" ref="X100" si="644">X99</f>
        <v>41228</v>
      </c>
      <c r="Y100" s="142"/>
      <c r="Z100" s="142">
        <v>6</v>
      </c>
      <c r="AA100" s="223"/>
      <c r="AB100" s="94">
        <f>AB99</f>
        <v>41229</v>
      </c>
      <c r="AC100" s="199">
        <f t="shared" ref="AC100" si="645">AC99</f>
        <v>41229</v>
      </c>
      <c r="AD100" s="142"/>
      <c r="AE100" s="142">
        <v>1</v>
      </c>
      <c r="AF100" s="223"/>
      <c r="AG100" s="94">
        <f>AG99</f>
        <v>41230</v>
      </c>
      <c r="AH100" s="195">
        <f t="shared" ref="AH100" si="646">AH99</f>
        <v>41230</v>
      </c>
      <c r="AI100" s="142" t="s">
        <v>82</v>
      </c>
      <c r="AJ100" s="142"/>
      <c r="AK100" s="217"/>
      <c r="AL100" s="225" t="s">
        <v>85</v>
      </c>
      <c r="AM100" s="227">
        <v>1</v>
      </c>
      <c r="AN100" s="229">
        <f>SUMPRODUCT((学年=AM100)*(TEXT(日,"yymm")=TEXT(AL94,"yymm"))*日時数+(学年=AM100)*(TEXT(月,"yymm")=TEXT(AL94,"yymm"))*月時数+(学年=AM100)*(TEXT(火,"yymm")=TEXT(AL94,"yymm"))*火時数+(学年=AM100)*(TEXT(水,"yymm")=TEXT(AL94,"yymm"))*水時数+(学年=AM100)*(TEXT(木,"yymm")=TEXT(AL94,"yymm"))*木時数+(学年=AM100)*(TEXT(金,"yymm")=TEXT(AL94,"yymm"))*金時数+(学年=AM100)*(TEXT(土,"yymm")=TEXT(AL94,"yymm"))*土時数)</f>
        <v>113</v>
      </c>
      <c r="AO100" s="229">
        <f>AO87+AN100</f>
        <v>695</v>
      </c>
      <c r="AP100" s="237"/>
      <c r="AQ100" s="238"/>
      <c r="AR100" s="125"/>
      <c r="AT100" s="272"/>
      <c r="AU100" s="127"/>
      <c r="AV100" s="127"/>
      <c r="AW100" s="127"/>
      <c r="AX100" s="127"/>
      <c r="AY100" s="127"/>
      <c r="AZ100" s="127"/>
      <c r="BA100" s="127"/>
      <c r="BB100" s="127"/>
    </row>
    <row r="101" spans="1:54" s="76" customFormat="1" ht="7.5" customHeight="1">
      <c r="A101" s="212"/>
      <c r="B101" s="92">
        <v>3</v>
      </c>
      <c r="C101" s="93">
        <f>C99</f>
        <v>41224</v>
      </c>
      <c r="D101" s="263">
        <f t="shared" ref="D101" si="647">D99</f>
        <v>41224</v>
      </c>
      <c r="E101" s="142" t="s">
        <v>82</v>
      </c>
      <c r="F101" s="142"/>
      <c r="G101" s="224"/>
      <c r="H101" s="94">
        <f>H99</f>
        <v>41225</v>
      </c>
      <c r="I101" s="200">
        <f t="shared" ref="I101" si="648">I99</f>
        <v>41225</v>
      </c>
      <c r="J101" s="142" t="s">
        <v>82</v>
      </c>
      <c r="K101" s="142"/>
      <c r="L101" s="224"/>
      <c r="M101" s="94">
        <f>M99</f>
        <v>41226</v>
      </c>
      <c r="N101" s="200">
        <f t="shared" ref="N101" si="649">N99</f>
        <v>41226</v>
      </c>
      <c r="O101" s="142"/>
      <c r="P101" s="142">
        <v>6</v>
      </c>
      <c r="Q101" s="224"/>
      <c r="R101" s="94">
        <f>R99</f>
        <v>41227</v>
      </c>
      <c r="S101" s="205">
        <f t="shared" ref="S101" si="650">S99</f>
        <v>41227</v>
      </c>
      <c r="T101" s="142"/>
      <c r="U101" s="142">
        <v>5</v>
      </c>
      <c r="V101" s="210"/>
      <c r="W101" s="94">
        <f>W99</f>
        <v>41228</v>
      </c>
      <c r="X101" s="200">
        <f t="shared" ref="X101" si="651">X99</f>
        <v>41228</v>
      </c>
      <c r="Y101" s="142"/>
      <c r="Z101" s="142">
        <v>6</v>
      </c>
      <c r="AA101" s="224"/>
      <c r="AB101" s="94">
        <f>AB99</f>
        <v>41229</v>
      </c>
      <c r="AC101" s="200">
        <f t="shared" ref="AC101" si="652">AC99</f>
        <v>41229</v>
      </c>
      <c r="AD101" s="142"/>
      <c r="AE101" s="142">
        <v>1</v>
      </c>
      <c r="AF101" s="224"/>
      <c r="AG101" s="94">
        <f>AG99</f>
        <v>41230</v>
      </c>
      <c r="AH101" s="197">
        <f t="shared" ref="AH101" si="653">AH99</f>
        <v>41230</v>
      </c>
      <c r="AI101" s="142" t="s">
        <v>82</v>
      </c>
      <c r="AJ101" s="142"/>
      <c r="AK101" s="218"/>
      <c r="AL101" s="225"/>
      <c r="AM101" s="228"/>
      <c r="AN101" s="230"/>
      <c r="AO101" s="230"/>
      <c r="AP101" s="239"/>
      <c r="AQ101" s="240"/>
      <c r="AR101" s="125"/>
      <c r="AT101" s="273"/>
      <c r="AU101" s="127"/>
      <c r="AV101" s="127"/>
      <c r="AW101" s="127"/>
      <c r="AX101" s="127"/>
      <c r="AY101" s="127"/>
      <c r="AZ101" s="127"/>
      <c r="BA101" s="127"/>
      <c r="BB101" s="127"/>
    </row>
    <row r="102" spans="1:54" ht="7.5" customHeight="1">
      <c r="A102" s="212" t="str">
        <f>IF(D99="","",IF(D108="","",IF(MONTH(D99)=MONTH(D108),MONTH(D102),"")))</f>
        <v/>
      </c>
      <c r="B102" s="92">
        <v>1</v>
      </c>
      <c r="C102" s="93">
        <f t="shared" ref="C102" si="654">D102</f>
        <v>41231</v>
      </c>
      <c r="D102" s="262">
        <f t="shared" ref="D102" si="655">AH99+1</f>
        <v>41231</v>
      </c>
      <c r="E102" s="142" t="s">
        <v>82</v>
      </c>
      <c r="F102" s="142"/>
      <c r="G102" s="222" t="s">
        <v>99</v>
      </c>
      <c r="H102" s="94">
        <f t="shared" ref="H102" si="656">I102</f>
        <v>41232</v>
      </c>
      <c r="I102" s="198">
        <f t="shared" si="433"/>
        <v>41232</v>
      </c>
      <c r="J102" s="142"/>
      <c r="K102" s="142">
        <v>6</v>
      </c>
      <c r="L102" s="222" t="s">
        <v>99</v>
      </c>
      <c r="M102" s="94">
        <f t="shared" ref="M102" si="657">N102</f>
        <v>41233</v>
      </c>
      <c r="N102" s="198">
        <f t="shared" si="408"/>
        <v>41233</v>
      </c>
      <c r="O102" s="142"/>
      <c r="P102" s="142">
        <v>6</v>
      </c>
      <c r="Q102" s="222" t="s">
        <v>99</v>
      </c>
      <c r="R102" s="94">
        <f t="shared" ref="R102" si="658">S102</f>
        <v>41234</v>
      </c>
      <c r="S102" s="203">
        <f t="shared" si="436"/>
        <v>41234</v>
      </c>
      <c r="T102" s="142"/>
      <c r="U102" s="142">
        <v>5</v>
      </c>
      <c r="V102" s="208" t="s">
        <v>99</v>
      </c>
      <c r="W102" s="94">
        <f t="shared" ref="W102" si="659">X102</f>
        <v>41235</v>
      </c>
      <c r="X102" s="198">
        <f t="shared" si="438"/>
        <v>41235</v>
      </c>
      <c r="Y102" s="142"/>
      <c r="Z102" s="142">
        <v>6</v>
      </c>
      <c r="AA102" s="222" t="s">
        <v>99</v>
      </c>
      <c r="AB102" s="94">
        <f t="shared" ref="AB102" si="660">AC102</f>
        <v>41236</v>
      </c>
      <c r="AC102" s="198">
        <f t="shared" si="440"/>
        <v>41236</v>
      </c>
      <c r="AD102" s="142" t="s">
        <v>82</v>
      </c>
      <c r="AE102" s="142"/>
      <c r="AF102" s="222" t="s">
        <v>43</v>
      </c>
      <c r="AG102" s="94">
        <f t="shared" ref="AG102" si="661">AC102+1</f>
        <v>41237</v>
      </c>
      <c r="AH102" s="194">
        <f t="shared" si="442"/>
        <v>41237</v>
      </c>
      <c r="AI102" s="142" t="s">
        <v>82</v>
      </c>
      <c r="AJ102" s="142"/>
      <c r="AK102" s="216" t="s">
        <v>99</v>
      </c>
      <c r="AL102" s="225"/>
      <c r="AM102" s="231">
        <v>2</v>
      </c>
      <c r="AN102" s="232">
        <f>SUMPRODUCT((学年=AM102)*(TEXT(日,"yymm")=TEXT(AL94,"yymm"))*日時数+(学年=AM102)*(TEXT(月,"yymm")=TEXT(AL94,"yymm"))*月時数+(学年=AM102)*(TEXT(火,"yymm")=TEXT(AL94,"yymm"))*火時数+(学年=AM102)*(TEXT(水,"yymm")=TEXT(AL94,"yymm"))*水時数+(学年=AM102)*(TEXT(木,"yymm")=TEXT(AL94,"yymm"))*木時数+(学年=AM102)*(TEXT(金,"yymm")=TEXT(AL94,"yymm"))*金時数+(学年=AM102)*(TEXT(土,"yymm")=TEXT(AL94,"yymm"))*土時数)</f>
        <v>113</v>
      </c>
      <c r="AO102" s="232">
        <f t="shared" ref="AO102" si="662">AO89+AN102</f>
        <v>698</v>
      </c>
      <c r="AP102" s="239"/>
      <c r="AQ102" s="240"/>
      <c r="AR102" s="125"/>
      <c r="AT102" s="274" t="str">
        <f t="shared" ref="AT102" ca="1" si="663">IF(OFFSET($AU$3,(ROW()-3)/3,0)=0,"",OFFSET($AU$3,(ROW()-3)/3,0))</f>
        <v/>
      </c>
    </row>
    <row r="103" spans="1:54" s="76" customFormat="1" ht="7.5" customHeight="1">
      <c r="A103" s="212"/>
      <c r="B103" s="92">
        <v>2</v>
      </c>
      <c r="C103" s="93">
        <f>C102</f>
        <v>41231</v>
      </c>
      <c r="D103" s="263">
        <f t="shared" ref="D103" si="664">D102</f>
        <v>41231</v>
      </c>
      <c r="E103" s="142" t="s">
        <v>82</v>
      </c>
      <c r="F103" s="142"/>
      <c r="G103" s="223"/>
      <c r="H103" s="94">
        <f>H102</f>
        <v>41232</v>
      </c>
      <c r="I103" s="199">
        <f t="shared" ref="I103" si="665">I102</f>
        <v>41232</v>
      </c>
      <c r="J103" s="142"/>
      <c r="K103" s="142">
        <v>6</v>
      </c>
      <c r="L103" s="223"/>
      <c r="M103" s="94">
        <f>M102</f>
        <v>41233</v>
      </c>
      <c r="N103" s="199">
        <f t="shared" ref="N103" si="666">N102</f>
        <v>41233</v>
      </c>
      <c r="O103" s="142"/>
      <c r="P103" s="142">
        <v>6</v>
      </c>
      <c r="Q103" s="223"/>
      <c r="R103" s="94">
        <f>R102</f>
        <v>41234</v>
      </c>
      <c r="S103" s="204">
        <f t="shared" ref="S103" si="667">S102</f>
        <v>41234</v>
      </c>
      <c r="T103" s="142"/>
      <c r="U103" s="142">
        <v>5</v>
      </c>
      <c r="V103" s="209"/>
      <c r="W103" s="94">
        <f>W102</f>
        <v>41235</v>
      </c>
      <c r="X103" s="199">
        <f t="shared" ref="X103" si="668">X102</f>
        <v>41235</v>
      </c>
      <c r="Y103" s="142"/>
      <c r="Z103" s="142">
        <v>6</v>
      </c>
      <c r="AA103" s="223"/>
      <c r="AB103" s="94">
        <f>AB102</f>
        <v>41236</v>
      </c>
      <c r="AC103" s="199">
        <f t="shared" ref="AC103" si="669">AC102</f>
        <v>41236</v>
      </c>
      <c r="AD103" s="142" t="s">
        <v>82</v>
      </c>
      <c r="AE103" s="142"/>
      <c r="AF103" s="223"/>
      <c r="AG103" s="94">
        <f>AG102</f>
        <v>41237</v>
      </c>
      <c r="AH103" s="195">
        <f t="shared" ref="AH103" si="670">AH102</f>
        <v>41237</v>
      </c>
      <c r="AI103" s="142" t="s">
        <v>82</v>
      </c>
      <c r="AJ103" s="142"/>
      <c r="AK103" s="217"/>
      <c r="AL103" s="225"/>
      <c r="AM103" s="231"/>
      <c r="AN103" s="232"/>
      <c r="AO103" s="232"/>
      <c r="AP103" s="239"/>
      <c r="AQ103" s="240"/>
      <c r="AR103" s="125"/>
      <c r="AT103" s="272"/>
      <c r="AU103" s="127"/>
      <c r="AV103" s="127"/>
      <c r="AW103" s="127"/>
      <c r="AX103" s="127"/>
      <c r="AY103" s="127"/>
      <c r="AZ103" s="127"/>
      <c r="BA103" s="127"/>
      <c r="BB103" s="127"/>
    </row>
    <row r="104" spans="1:54" s="76" customFormat="1" ht="7.5" customHeight="1">
      <c r="A104" s="212"/>
      <c r="B104" s="92">
        <v>3</v>
      </c>
      <c r="C104" s="93">
        <f>C102</f>
        <v>41231</v>
      </c>
      <c r="D104" s="263">
        <f t="shared" ref="D104" si="671">D102</f>
        <v>41231</v>
      </c>
      <c r="E104" s="142" t="s">
        <v>82</v>
      </c>
      <c r="F104" s="142"/>
      <c r="G104" s="224"/>
      <c r="H104" s="94">
        <f>H102</f>
        <v>41232</v>
      </c>
      <c r="I104" s="200">
        <f t="shared" ref="I104" si="672">I102</f>
        <v>41232</v>
      </c>
      <c r="J104" s="142"/>
      <c r="K104" s="142">
        <v>6</v>
      </c>
      <c r="L104" s="224"/>
      <c r="M104" s="94">
        <f>M102</f>
        <v>41233</v>
      </c>
      <c r="N104" s="200">
        <f t="shared" ref="N104" si="673">N102</f>
        <v>41233</v>
      </c>
      <c r="O104" s="142"/>
      <c r="P104" s="142">
        <v>6</v>
      </c>
      <c r="Q104" s="224"/>
      <c r="R104" s="94">
        <f>R102</f>
        <v>41234</v>
      </c>
      <c r="S104" s="205">
        <f t="shared" ref="S104" si="674">S102</f>
        <v>41234</v>
      </c>
      <c r="T104" s="142"/>
      <c r="U104" s="142">
        <v>6</v>
      </c>
      <c r="V104" s="210"/>
      <c r="W104" s="94">
        <f>W102</f>
        <v>41235</v>
      </c>
      <c r="X104" s="200">
        <f t="shared" ref="X104" si="675">X102</f>
        <v>41235</v>
      </c>
      <c r="Y104" s="142"/>
      <c r="Z104" s="142">
        <v>6</v>
      </c>
      <c r="AA104" s="224"/>
      <c r="AB104" s="94">
        <f>AB102</f>
        <v>41236</v>
      </c>
      <c r="AC104" s="200">
        <f t="shared" ref="AC104" si="676">AC102</f>
        <v>41236</v>
      </c>
      <c r="AD104" s="142" t="s">
        <v>82</v>
      </c>
      <c r="AE104" s="142"/>
      <c r="AF104" s="224"/>
      <c r="AG104" s="94">
        <f>AG102</f>
        <v>41237</v>
      </c>
      <c r="AH104" s="197">
        <f t="shared" ref="AH104" si="677">AH102</f>
        <v>41237</v>
      </c>
      <c r="AI104" s="142" t="s">
        <v>82</v>
      </c>
      <c r="AJ104" s="142"/>
      <c r="AK104" s="218"/>
      <c r="AL104" s="225"/>
      <c r="AM104" s="231">
        <v>3</v>
      </c>
      <c r="AN104" s="232">
        <f>SUMPRODUCT((学年=AM104)*(TEXT(日,"yymm")=TEXT(AL94,"yymm"))*日時数+(学年=AM104)*(TEXT(月,"yymm")=TEXT(AL94,"yymm"))*月時数+(学年=AM104)*(TEXT(火,"yymm")=TEXT(AL94,"yymm"))*火時数+(学年=AM104)*(TEXT(水,"yymm")=TEXT(AL94,"yymm"))*水時数+(学年=AM104)*(TEXT(木,"yymm")=TEXT(AL94,"yymm"))*木時数+(学年=AM104)*(TEXT(金,"yymm")=TEXT(AL94,"yymm"))*金時数+(学年=AM104)*(TEXT(土,"yymm")=TEXT(AL94,"yymm"))*土時数)</f>
        <v>114</v>
      </c>
      <c r="AO104" s="232">
        <f t="shared" ref="AO104" si="678">AO91+AN104</f>
        <v>706</v>
      </c>
      <c r="AP104" s="239"/>
      <c r="AQ104" s="240"/>
      <c r="AR104" s="125"/>
      <c r="AT104" s="273"/>
      <c r="AU104" s="127"/>
      <c r="AV104" s="127"/>
      <c r="AW104" s="127"/>
      <c r="AX104" s="127"/>
      <c r="AY104" s="127"/>
      <c r="AZ104" s="127"/>
      <c r="BA104" s="127"/>
      <c r="BB104" s="127"/>
    </row>
    <row r="105" spans="1:54" ht="7.5" customHeight="1">
      <c r="A105" s="212" t="str">
        <f>IF(D102="","",IF(D111="","",IF(MONTH(D102)=MONTH(D111),MONTH(D105),"")))</f>
        <v/>
      </c>
      <c r="B105" s="92">
        <v>1</v>
      </c>
      <c r="C105" s="93">
        <f t="shared" ref="C105" si="679">D105</f>
        <v>41238</v>
      </c>
      <c r="D105" s="262">
        <f t="shared" ref="D105" si="680">AH102+1</f>
        <v>41238</v>
      </c>
      <c r="E105" s="142" t="s">
        <v>82</v>
      </c>
      <c r="F105" s="142"/>
      <c r="G105" s="222" t="s">
        <v>99</v>
      </c>
      <c r="H105" s="94">
        <f t="shared" ref="H105" si="681">I105</f>
        <v>41239</v>
      </c>
      <c r="I105" s="198">
        <f t="shared" si="433"/>
        <v>41239</v>
      </c>
      <c r="J105" s="142"/>
      <c r="K105" s="142">
        <v>6</v>
      </c>
      <c r="L105" s="222" t="s">
        <v>99</v>
      </c>
      <c r="M105" s="94">
        <f t="shared" ref="M105" si="682">N105</f>
        <v>41240</v>
      </c>
      <c r="N105" s="198">
        <f t="shared" si="408"/>
        <v>41240</v>
      </c>
      <c r="O105" s="142"/>
      <c r="P105" s="142">
        <v>6</v>
      </c>
      <c r="Q105" s="222" t="s">
        <v>124</v>
      </c>
      <c r="R105" s="94">
        <f t="shared" ref="R105" si="683">S105</f>
        <v>41241</v>
      </c>
      <c r="S105" s="203">
        <f t="shared" si="436"/>
        <v>41241</v>
      </c>
      <c r="T105" s="142"/>
      <c r="U105" s="142">
        <v>5</v>
      </c>
      <c r="V105" s="208" t="s">
        <v>129</v>
      </c>
      <c r="W105" s="94">
        <f t="shared" ref="W105" si="684">X105</f>
        <v>41242</v>
      </c>
      <c r="X105" s="198">
        <f t="shared" si="438"/>
        <v>41242</v>
      </c>
      <c r="Y105" s="142"/>
      <c r="Z105" s="142">
        <v>6</v>
      </c>
      <c r="AA105" s="222" t="s">
        <v>135</v>
      </c>
      <c r="AB105" s="94">
        <f t="shared" ref="AB105" si="685">AC105</f>
        <v>41243</v>
      </c>
      <c r="AC105" s="198">
        <f t="shared" si="440"/>
        <v>41243</v>
      </c>
      <c r="AD105" s="142"/>
      <c r="AE105" s="142">
        <v>5</v>
      </c>
      <c r="AF105" s="222" t="s">
        <v>165</v>
      </c>
      <c r="AG105" s="94">
        <f t="shared" ref="AG105" si="686">AC105+1</f>
        <v>41244</v>
      </c>
      <c r="AH105" s="194">
        <f t="shared" si="442"/>
        <v>41244</v>
      </c>
      <c r="AI105" s="142" t="s">
        <v>82</v>
      </c>
      <c r="AJ105" s="142"/>
      <c r="AK105" s="216" t="s">
        <v>99</v>
      </c>
      <c r="AL105" s="226"/>
      <c r="AM105" s="231"/>
      <c r="AN105" s="232"/>
      <c r="AO105" s="232"/>
      <c r="AP105" s="239"/>
      <c r="AQ105" s="240"/>
      <c r="AR105" s="125"/>
      <c r="AT105" s="274" t="str">
        <f t="shared" ref="AT105" ca="1" si="687">IF(OFFSET($AU$3,(ROW()-3)/3,0)=0,"",OFFSET($AU$3,(ROW()-3)/3,0))</f>
        <v/>
      </c>
    </row>
    <row r="106" spans="1:54" s="76" customFormat="1" ht="7.5" customHeight="1">
      <c r="A106" s="212"/>
      <c r="B106" s="92">
        <v>2</v>
      </c>
      <c r="C106" s="93">
        <f>C105</f>
        <v>41238</v>
      </c>
      <c r="D106" s="263">
        <f t="shared" ref="D106" si="688">D105</f>
        <v>41238</v>
      </c>
      <c r="E106" s="142" t="s">
        <v>82</v>
      </c>
      <c r="F106" s="142"/>
      <c r="G106" s="223"/>
      <c r="H106" s="94">
        <f>H105</f>
        <v>41239</v>
      </c>
      <c r="I106" s="199">
        <f t="shared" ref="I106" si="689">I105</f>
        <v>41239</v>
      </c>
      <c r="J106" s="142"/>
      <c r="K106" s="142">
        <v>6</v>
      </c>
      <c r="L106" s="223"/>
      <c r="M106" s="94">
        <f>M105</f>
        <v>41240</v>
      </c>
      <c r="N106" s="199">
        <f t="shared" ref="N106" si="690">N105</f>
        <v>41240</v>
      </c>
      <c r="O106" s="142"/>
      <c r="P106" s="142">
        <v>6</v>
      </c>
      <c r="Q106" s="223"/>
      <c r="R106" s="94">
        <f>R105</f>
        <v>41241</v>
      </c>
      <c r="S106" s="204">
        <f t="shared" ref="S106" si="691">S105</f>
        <v>41241</v>
      </c>
      <c r="T106" s="142"/>
      <c r="U106" s="142">
        <v>5</v>
      </c>
      <c r="V106" s="209"/>
      <c r="W106" s="94">
        <f>W105</f>
        <v>41242</v>
      </c>
      <c r="X106" s="199">
        <f t="shared" ref="X106" si="692">X105</f>
        <v>41242</v>
      </c>
      <c r="Y106" s="142"/>
      <c r="Z106" s="142">
        <v>6</v>
      </c>
      <c r="AA106" s="223"/>
      <c r="AB106" s="94">
        <f>AB105</f>
        <v>41243</v>
      </c>
      <c r="AC106" s="199">
        <f t="shared" ref="AC106" si="693">AC105</f>
        <v>41243</v>
      </c>
      <c r="AD106" s="142"/>
      <c r="AE106" s="142">
        <v>5</v>
      </c>
      <c r="AF106" s="223"/>
      <c r="AG106" s="94">
        <f>AG105</f>
        <v>41244</v>
      </c>
      <c r="AH106" s="195">
        <f t="shared" ref="AH106" si="694">AH105</f>
        <v>41244</v>
      </c>
      <c r="AI106" s="142" t="s">
        <v>82</v>
      </c>
      <c r="AJ106" s="142"/>
      <c r="AK106" s="217"/>
      <c r="AL106" s="103"/>
      <c r="AM106" s="112"/>
      <c r="AN106" s="113"/>
      <c r="AO106" s="113"/>
      <c r="AP106" s="113"/>
      <c r="AQ106" s="114"/>
      <c r="AR106" s="101"/>
      <c r="AT106" s="272"/>
      <c r="AU106" s="127"/>
      <c r="AV106" s="127"/>
      <c r="AW106" s="127"/>
      <c r="AX106" s="127"/>
      <c r="AY106" s="127"/>
      <c r="AZ106" s="127"/>
      <c r="BA106" s="127"/>
      <c r="BB106" s="127"/>
    </row>
    <row r="107" spans="1:54" s="76" customFormat="1" ht="7.5" customHeight="1">
      <c r="A107" s="212"/>
      <c r="B107" s="92">
        <v>3</v>
      </c>
      <c r="C107" s="93">
        <f>C105</f>
        <v>41238</v>
      </c>
      <c r="D107" s="263">
        <f t="shared" ref="D107" si="695">D105</f>
        <v>41238</v>
      </c>
      <c r="E107" s="142" t="s">
        <v>82</v>
      </c>
      <c r="F107" s="142"/>
      <c r="G107" s="224"/>
      <c r="H107" s="94">
        <f>H105</f>
        <v>41239</v>
      </c>
      <c r="I107" s="200">
        <f t="shared" ref="I107" si="696">I105</f>
        <v>41239</v>
      </c>
      <c r="J107" s="142"/>
      <c r="K107" s="142">
        <v>6</v>
      </c>
      <c r="L107" s="224"/>
      <c r="M107" s="94">
        <f>M105</f>
        <v>41240</v>
      </c>
      <c r="N107" s="200">
        <f t="shared" ref="N107" si="697">N105</f>
        <v>41240</v>
      </c>
      <c r="O107" s="142"/>
      <c r="P107" s="142">
        <v>6</v>
      </c>
      <c r="Q107" s="224"/>
      <c r="R107" s="94">
        <f>R105</f>
        <v>41241</v>
      </c>
      <c r="S107" s="205">
        <f t="shared" ref="S107" si="698">S105</f>
        <v>41241</v>
      </c>
      <c r="T107" s="142"/>
      <c r="U107" s="142">
        <v>5</v>
      </c>
      <c r="V107" s="210"/>
      <c r="W107" s="94">
        <f>W105</f>
        <v>41242</v>
      </c>
      <c r="X107" s="200">
        <f t="shared" ref="X107" si="699">X105</f>
        <v>41242</v>
      </c>
      <c r="Y107" s="142"/>
      <c r="Z107" s="142">
        <v>6</v>
      </c>
      <c r="AA107" s="224"/>
      <c r="AB107" s="94">
        <f>AB105</f>
        <v>41243</v>
      </c>
      <c r="AC107" s="200">
        <f t="shared" ref="AC107" si="700">AC105</f>
        <v>41243</v>
      </c>
      <c r="AD107" s="142"/>
      <c r="AE107" s="142">
        <v>5</v>
      </c>
      <c r="AF107" s="224"/>
      <c r="AG107" s="94">
        <f>AG105</f>
        <v>41244</v>
      </c>
      <c r="AH107" s="197">
        <f t="shared" ref="AH107" si="701">AH105</f>
        <v>41244</v>
      </c>
      <c r="AI107" s="142" t="s">
        <v>82</v>
      </c>
      <c r="AJ107" s="142"/>
      <c r="AK107" s="218"/>
      <c r="AL107" s="233">
        <f>DATE(YEAR(AL94),MONTH(AL94)+1,1)</f>
        <v>41244</v>
      </c>
      <c r="AM107" s="235">
        <v>1</v>
      </c>
      <c r="AN107" s="219">
        <f>DAY(DATE(YEAR($AL107),MONTH($AL107)+1,1)-1)-SUMPRODUCT((学年=AM107)*(TEXT(日,"yymm")=TEXT($AL107,"yymm"))*(日授給=$AC$1)+(学年=AM107)*(TEXT(月,"yymm")=TEXT($AL107,"yymm"))*(月授給=$AC$1)+(学年=AM107)*(TEXT(火,"yymm")=TEXT($AL107,"yymm"))*(火授給=$AC$1)+(学年=AM107)*(TEXT(水,"yymm")=TEXT($AL107,"yymm"))*(水授給=$AC$1)+(学年=AM107)*(TEXT(木,"yymm")=TEXT($AL107,"yymm"))*(木授給=$AC$1)+(学年=AM107)*(TEXT(金,"yymm")=TEXT($AL107,"yymm"))*(金授給=$AC$1)+(学年=AM107)*(TEXT(土,"yymm")=TEXT($AL107,"yymm"))*(土授給=$AC$1))</f>
        <v>15</v>
      </c>
      <c r="AO107" s="219">
        <f>AN107-SUMPRODUCT((学年=AM107)*(TEXT(日,"yymm")=TEXT($AL107,"yymm"))*(日授給=$X$1)+(学年=AM107)*(TEXT(月,"yymm")=TEXT($AL107,"yymm"))*(月授給=$X$1)+(学年=AM107)*(TEXT(火,"yymm")=TEXT($AL107,"yymm"))*(火授給=$X$1)+(学年=AM107)*(TEXT(水,"yymm")=TEXT($AL107,"yymm"))*(水授給=$X$1)+(学年=AM107)*(TEXT(木,"yymm")=TEXT($AL107,"yymm"))*(木授給=$X$1)+(学年=AM107)*(TEXT(金,"yymm")=TEXT($AL107,"yymm"))*(金授給=$X$1)+(学年=AM107)*(TEXT(土,"yymm")=TEXT($AL107,"yymm"))*(土授給=$X$1))</f>
        <v>14</v>
      </c>
      <c r="AP107" s="219">
        <f>AP94+AN107</f>
        <v>152</v>
      </c>
      <c r="AQ107" s="220">
        <f>AQ94+AO107</f>
        <v>141</v>
      </c>
      <c r="AR107" s="101"/>
      <c r="AT107" s="273"/>
      <c r="AU107" s="127"/>
      <c r="AV107" s="127"/>
      <c r="AW107" s="127"/>
      <c r="AX107" s="127"/>
      <c r="AY107" s="127"/>
      <c r="AZ107" s="127"/>
      <c r="BA107" s="127"/>
      <c r="BB107" s="127"/>
    </row>
    <row r="108" spans="1:54" ht="7.5" customHeight="1">
      <c r="A108" s="212" t="str">
        <f>IF(D105="","",IF(D114="","",IF(MONTH(D105)=MONTH(D114),MONTH(D108),"")))</f>
        <v/>
      </c>
      <c r="B108" s="92">
        <v>1</v>
      </c>
      <c r="C108" s="93">
        <f t="shared" ref="C108" si="702">D108</f>
        <v>41245</v>
      </c>
      <c r="D108" s="262">
        <f t="shared" ref="D108" si="703">AH105+1</f>
        <v>41245</v>
      </c>
      <c r="E108" s="142" t="s">
        <v>82</v>
      </c>
      <c r="F108" s="142"/>
      <c r="G108" s="222" t="s">
        <v>99</v>
      </c>
      <c r="H108" s="94">
        <f t="shared" ref="H108" si="704">I108</f>
        <v>41246</v>
      </c>
      <c r="I108" s="198">
        <f t="shared" si="433"/>
        <v>41246</v>
      </c>
      <c r="J108" s="142"/>
      <c r="K108" s="142">
        <v>6</v>
      </c>
      <c r="L108" s="222" t="s">
        <v>106</v>
      </c>
      <c r="M108" s="94">
        <f t="shared" ref="M108" si="705">N108</f>
        <v>41247</v>
      </c>
      <c r="N108" s="198">
        <f t="shared" si="408"/>
        <v>41247</v>
      </c>
      <c r="O108" s="142"/>
      <c r="P108" s="142">
        <v>6</v>
      </c>
      <c r="Q108" s="222" t="s">
        <v>99</v>
      </c>
      <c r="R108" s="94">
        <f t="shared" ref="R108" si="706">S108</f>
        <v>41248</v>
      </c>
      <c r="S108" s="203">
        <f t="shared" si="436"/>
        <v>41248</v>
      </c>
      <c r="T108" s="142"/>
      <c r="U108" s="142">
        <v>4</v>
      </c>
      <c r="V108" s="208" t="s">
        <v>138</v>
      </c>
      <c r="W108" s="94">
        <f t="shared" ref="W108" si="707">X108</f>
        <v>41249</v>
      </c>
      <c r="X108" s="198">
        <f t="shared" si="438"/>
        <v>41249</v>
      </c>
      <c r="Y108" s="142"/>
      <c r="Z108" s="142">
        <v>6</v>
      </c>
      <c r="AA108" s="222" t="s">
        <v>108</v>
      </c>
      <c r="AB108" s="94">
        <f t="shared" ref="AB108" si="708">AC108</f>
        <v>41250</v>
      </c>
      <c r="AC108" s="198">
        <f t="shared" si="440"/>
        <v>41250</v>
      </c>
      <c r="AD108" s="142"/>
      <c r="AE108" s="142">
        <v>5</v>
      </c>
      <c r="AF108" s="222" t="s">
        <v>90</v>
      </c>
      <c r="AG108" s="94">
        <f t="shared" ref="AG108" si="709">AC108+1</f>
        <v>41251</v>
      </c>
      <c r="AH108" s="194">
        <f t="shared" si="442"/>
        <v>41251</v>
      </c>
      <c r="AI108" s="142" t="s">
        <v>82</v>
      </c>
      <c r="AJ108" s="142"/>
      <c r="AK108" s="216" t="s">
        <v>99</v>
      </c>
      <c r="AL108" s="234"/>
      <c r="AM108" s="231"/>
      <c r="AN108" s="215"/>
      <c r="AO108" s="215"/>
      <c r="AP108" s="215"/>
      <c r="AQ108" s="221"/>
      <c r="AR108" s="125"/>
      <c r="AT108" s="274" t="str">
        <f t="shared" ref="AT108" ca="1" si="710">IF(OFFSET($AU$3,(ROW()-3)/3,0)=0,"",OFFSET($AU$3,(ROW()-3)/3,0))</f>
        <v/>
      </c>
    </row>
    <row r="109" spans="1:54" s="76" customFormat="1" ht="7.5" customHeight="1">
      <c r="A109" s="212"/>
      <c r="B109" s="92">
        <v>2</v>
      </c>
      <c r="C109" s="93">
        <f>C108</f>
        <v>41245</v>
      </c>
      <c r="D109" s="263">
        <f t="shared" ref="D109" si="711">D108</f>
        <v>41245</v>
      </c>
      <c r="E109" s="142" t="s">
        <v>82</v>
      </c>
      <c r="F109" s="142"/>
      <c r="G109" s="223"/>
      <c r="H109" s="94">
        <f>H108</f>
        <v>41246</v>
      </c>
      <c r="I109" s="199">
        <f t="shared" ref="I109" si="712">I108</f>
        <v>41246</v>
      </c>
      <c r="J109" s="142"/>
      <c r="K109" s="142">
        <v>6</v>
      </c>
      <c r="L109" s="223"/>
      <c r="M109" s="94">
        <f>M108</f>
        <v>41247</v>
      </c>
      <c r="N109" s="199">
        <f t="shared" ref="N109" si="713">N108</f>
        <v>41247</v>
      </c>
      <c r="O109" s="142"/>
      <c r="P109" s="142">
        <v>6</v>
      </c>
      <c r="Q109" s="223"/>
      <c r="R109" s="94">
        <f>R108</f>
        <v>41248</v>
      </c>
      <c r="S109" s="204">
        <f t="shared" ref="S109" si="714">S108</f>
        <v>41248</v>
      </c>
      <c r="T109" s="142"/>
      <c r="U109" s="142">
        <v>4</v>
      </c>
      <c r="V109" s="209"/>
      <c r="W109" s="94">
        <f>W108</f>
        <v>41249</v>
      </c>
      <c r="X109" s="199">
        <f t="shared" ref="X109" si="715">X108</f>
        <v>41249</v>
      </c>
      <c r="Y109" s="142"/>
      <c r="Z109" s="142">
        <v>6</v>
      </c>
      <c r="AA109" s="223"/>
      <c r="AB109" s="94">
        <f>AB108</f>
        <v>41250</v>
      </c>
      <c r="AC109" s="199">
        <f t="shared" ref="AC109" si="716">AC108</f>
        <v>41250</v>
      </c>
      <c r="AD109" s="142"/>
      <c r="AE109" s="142">
        <v>5</v>
      </c>
      <c r="AF109" s="223"/>
      <c r="AG109" s="94">
        <f>AG108</f>
        <v>41251</v>
      </c>
      <c r="AH109" s="195">
        <f t="shared" ref="AH109" si="717">AH108</f>
        <v>41251</v>
      </c>
      <c r="AI109" s="142" t="s">
        <v>82</v>
      </c>
      <c r="AJ109" s="142"/>
      <c r="AK109" s="217"/>
      <c r="AL109" s="236" t="s">
        <v>84</v>
      </c>
      <c r="AM109" s="231">
        <v>2</v>
      </c>
      <c r="AN109" s="215">
        <f>DAY(DATE(YEAR($AL107),MONTH($AL107)+1,1)-1)-SUMPRODUCT((学年=AM109)*(TEXT(日,"yymm")=TEXT($AL107,"yymm"))*(日授給=$AC$1)+(学年=AM109)*(TEXT(月,"yymm")=TEXT($AL107,"yymm"))*(月授給=$AC$1)+(学年=AM109)*(TEXT(火,"yymm")=TEXT($AL107,"yymm"))*(火授給=$AC$1)+(学年=AM109)*(TEXT(水,"yymm")=TEXT($AL107,"yymm"))*(水授給=$AC$1)+(学年=AM109)*(TEXT(木,"yymm")=TEXT($AL107,"yymm"))*(木授給=$AC$1)+(学年=AM109)*(TEXT(金,"yymm")=TEXT($AL107,"yymm"))*(金授給=$AC$1)+(学年=AM109)*(TEXT(土,"yymm")=TEXT($AL107,"yymm"))*(土授給=$AC$1))</f>
        <v>15</v>
      </c>
      <c r="AO109" s="215">
        <f>AN109-SUMPRODUCT((学年=AM109)*(TEXT(日,"yymm")=TEXT($AL107,"yymm"))*(日授給=$X$1)+(学年=AM109)*(TEXT(月,"yymm")=TEXT($AL107,"yymm"))*(月授給=$X$1)+(学年=AM109)*(TEXT(火,"yymm")=TEXT($AL107,"yymm"))*(火授給=$X$1)+(学年=AM109)*(TEXT(水,"yymm")=TEXT($AL107,"yymm"))*(水授給=$X$1)+(学年=AM109)*(TEXT(木,"yymm")=TEXT($AL107,"yymm"))*(木授給=$X$1)+(学年=AM109)*(TEXT(金,"yymm")=TEXT($AL107,"yymm"))*(金授給=$X$1)+(学年=AM109)*(TEXT(土,"yymm")=TEXT($AL107,"yymm"))*(土授給=$X$1))</f>
        <v>14</v>
      </c>
      <c r="AP109" s="215">
        <f t="shared" ref="AP109" si="718">AP96+AN109</f>
        <v>153</v>
      </c>
      <c r="AQ109" s="221">
        <f t="shared" ref="AQ109" si="719">AQ96+AO109</f>
        <v>141</v>
      </c>
      <c r="AR109" s="125"/>
      <c r="AT109" s="272"/>
      <c r="AU109" s="127"/>
      <c r="AV109" s="127"/>
      <c r="AW109" s="127"/>
      <c r="AX109" s="127"/>
      <c r="AY109" s="127"/>
      <c r="AZ109" s="127"/>
      <c r="BA109" s="127"/>
      <c r="BB109" s="127"/>
    </row>
    <row r="110" spans="1:54" s="76" customFormat="1" ht="7.5" customHeight="1">
      <c r="A110" s="212"/>
      <c r="B110" s="92">
        <v>3</v>
      </c>
      <c r="C110" s="93">
        <f>C108</f>
        <v>41245</v>
      </c>
      <c r="D110" s="263">
        <f t="shared" ref="D110" si="720">D108</f>
        <v>41245</v>
      </c>
      <c r="E110" s="142" t="s">
        <v>82</v>
      </c>
      <c r="F110" s="142"/>
      <c r="G110" s="224"/>
      <c r="H110" s="94">
        <f>H108</f>
        <v>41246</v>
      </c>
      <c r="I110" s="200">
        <f t="shared" ref="I110" si="721">I108</f>
        <v>41246</v>
      </c>
      <c r="J110" s="142"/>
      <c r="K110" s="142">
        <v>6</v>
      </c>
      <c r="L110" s="224"/>
      <c r="M110" s="94">
        <f>M108</f>
        <v>41247</v>
      </c>
      <c r="N110" s="200">
        <f t="shared" ref="N110" si="722">N108</f>
        <v>41247</v>
      </c>
      <c r="O110" s="142"/>
      <c r="P110" s="142">
        <v>6</v>
      </c>
      <c r="Q110" s="224"/>
      <c r="R110" s="94">
        <f>R108</f>
        <v>41248</v>
      </c>
      <c r="S110" s="205">
        <f t="shared" ref="S110" si="723">S108</f>
        <v>41248</v>
      </c>
      <c r="T110" s="142"/>
      <c r="U110" s="142">
        <v>4</v>
      </c>
      <c r="V110" s="210"/>
      <c r="W110" s="94">
        <f>W108</f>
        <v>41249</v>
      </c>
      <c r="X110" s="200">
        <f t="shared" ref="X110" si="724">X108</f>
        <v>41249</v>
      </c>
      <c r="Y110" s="142"/>
      <c r="Z110" s="142">
        <v>6</v>
      </c>
      <c r="AA110" s="224"/>
      <c r="AB110" s="94">
        <f>AB108</f>
        <v>41250</v>
      </c>
      <c r="AC110" s="200">
        <f t="shared" ref="AC110" si="725">AC108</f>
        <v>41250</v>
      </c>
      <c r="AD110" s="142"/>
      <c r="AE110" s="142">
        <v>6</v>
      </c>
      <c r="AF110" s="224"/>
      <c r="AG110" s="94">
        <f>AG108</f>
        <v>41251</v>
      </c>
      <c r="AH110" s="197">
        <f t="shared" ref="AH110" si="726">AH108</f>
        <v>41251</v>
      </c>
      <c r="AI110" s="142" t="s">
        <v>82</v>
      </c>
      <c r="AJ110" s="142"/>
      <c r="AK110" s="218"/>
      <c r="AL110" s="236"/>
      <c r="AM110" s="231"/>
      <c r="AN110" s="215"/>
      <c r="AO110" s="215"/>
      <c r="AP110" s="215"/>
      <c r="AQ110" s="221"/>
      <c r="AR110" s="125"/>
      <c r="AT110" s="273"/>
      <c r="AU110" s="127"/>
      <c r="AV110" s="127"/>
      <c r="AW110" s="127"/>
      <c r="AX110" s="127"/>
      <c r="AY110" s="127"/>
      <c r="AZ110" s="127"/>
      <c r="BA110" s="127"/>
      <c r="BB110" s="127"/>
    </row>
    <row r="111" spans="1:54" ht="7.5" customHeight="1">
      <c r="A111" s="212">
        <f>IF(D108="","",IF(D117="","",IF(MONTH(D108)=MONTH(D117),MONTH(D111),"")))</f>
        <v>12</v>
      </c>
      <c r="B111" s="92">
        <v>1</v>
      </c>
      <c r="C111" s="93">
        <f t="shared" ref="C111" si="727">D111</f>
        <v>41252</v>
      </c>
      <c r="D111" s="262">
        <f t="shared" ref="D111" si="728">AH108+1</f>
        <v>41252</v>
      </c>
      <c r="E111" s="142" t="s">
        <v>82</v>
      </c>
      <c r="F111" s="142"/>
      <c r="G111" s="222" t="s">
        <v>99</v>
      </c>
      <c r="H111" s="94">
        <f t="shared" ref="H111" si="729">I111</f>
        <v>41253</v>
      </c>
      <c r="I111" s="198">
        <f t="shared" si="433"/>
        <v>41253</v>
      </c>
      <c r="J111" s="142"/>
      <c r="K111" s="142">
        <v>5</v>
      </c>
      <c r="L111" s="222" t="s">
        <v>113</v>
      </c>
      <c r="M111" s="94">
        <f t="shared" ref="M111" si="730">N111</f>
        <v>41254</v>
      </c>
      <c r="N111" s="198">
        <f t="shared" si="408"/>
        <v>41254</v>
      </c>
      <c r="O111" s="142"/>
      <c r="P111" s="142">
        <v>5</v>
      </c>
      <c r="Q111" s="222" t="s">
        <v>99</v>
      </c>
      <c r="R111" s="94">
        <f t="shared" ref="R111" si="731">S111</f>
        <v>41255</v>
      </c>
      <c r="S111" s="203">
        <f t="shared" si="436"/>
        <v>41255</v>
      </c>
      <c r="T111" s="142"/>
      <c r="U111" s="142">
        <v>5</v>
      </c>
      <c r="V111" s="208" t="s">
        <v>99</v>
      </c>
      <c r="W111" s="94">
        <f t="shared" ref="W111" si="732">X111</f>
        <v>41256</v>
      </c>
      <c r="X111" s="198">
        <f t="shared" si="438"/>
        <v>41256</v>
      </c>
      <c r="Y111" s="142"/>
      <c r="Z111" s="142">
        <v>5</v>
      </c>
      <c r="AA111" s="222" t="s">
        <v>99</v>
      </c>
      <c r="AB111" s="94">
        <f t="shared" ref="AB111" si="733">AC111</f>
        <v>41257</v>
      </c>
      <c r="AC111" s="198">
        <f t="shared" si="440"/>
        <v>41257</v>
      </c>
      <c r="AD111" s="142"/>
      <c r="AE111" s="142">
        <v>4</v>
      </c>
      <c r="AF111" s="222" t="s">
        <v>166</v>
      </c>
      <c r="AG111" s="94">
        <f t="shared" ref="AG111" si="734">AC111+1</f>
        <v>41258</v>
      </c>
      <c r="AH111" s="194">
        <f t="shared" si="442"/>
        <v>41258</v>
      </c>
      <c r="AI111" s="142" t="s">
        <v>82</v>
      </c>
      <c r="AJ111" s="142"/>
      <c r="AK111" s="216" t="s">
        <v>99</v>
      </c>
      <c r="AL111" s="236"/>
      <c r="AM111" s="231">
        <v>3</v>
      </c>
      <c r="AN111" s="215">
        <f>DAY(DATE(YEAR($AL107),MONTH($AL107)+1,1)-1)-SUMPRODUCT((学年=AM111)*(TEXT(日,"yymm")=TEXT($AL107,"yymm"))*(日授給=$AC$1)+(学年=AM111)*(TEXT(月,"yymm")=TEXT($AL107,"yymm"))*(月授給=$AC$1)+(学年=AM111)*(TEXT(火,"yymm")=TEXT($AL107,"yymm"))*(火授給=$AC$1)+(学年=AM111)*(TEXT(水,"yymm")=TEXT($AL107,"yymm"))*(水授給=$AC$1)+(学年=AM111)*(TEXT(木,"yymm")=TEXT($AL107,"yymm"))*(木授給=$AC$1)+(学年=AM111)*(TEXT(金,"yymm")=TEXT($AL107,"yymm"))*(金授給=$AC$1)+(学年=AM111)*(TEXT(土,"yymm")=TEXT($AL107,"yymm"))*(土授給=$AC$1))</f>
        <v>15</v>
      </c>
      <c r="AO111" s="215">
        <f>AN111-SUMPRODUCT((学年=AM111)*(TEXT(日,"yymm")=TEXT($AL107,"yymm"))*(日授給=$X$1)+(学年=AM111)*(TEXT(月,"yymm")=TEXT($AL107,"yymm"))*(月授給=$X$1)+(学年=AM111)*(TEXT(火,"yymm")=TEXT($AL107,"yymm"))*(火授給=$X$1)+(学年=AM111)*(TEXT(水,"yymm")=TEXT($AL107,"yymm"))*(水授給=$X$1)+(学年=AM111)*(TEXT(木,"yymm")=TEXT($AL107,"yymm"))*(木授給=$X$1)+(学年=AM111)*(TEXT(金,"yymm")=TEXT($AL107,"yymm"))*(金授給=$X$1)+(学年=AM111)*(TEXT(土,"yymm")=TEXT($AL107,"yymm"))*(土授給=$X$1))</f>
        <v>14</v>
      </c>
      <c r="AP111" s="215">
        <f t="shared" ref="AP111" si="735">AP98+AN111</f>
        <v>153</v>
      </c>
      <c r="AQ111" s="221">
        <f t="shared" ref="AQ111" si="736">AQ98+AO111</f>
        <v>142</v>
      </c>
      <c r="AR111" s="125"/>
      <c r="AT111" s="274" t="str">
        <f t="shared" ref="AT111" ca="1" si="737">IF(OFFSET($AU$3,(ROW()-3)/3,0)=0,"",OFFSET($AU$3,(ROW()-3)/3,0))</f>
        <v/>
      </c>
    </row>
    <row r="112" spans="1:54" s="76" customFormat="1" ht="7.5" customHeight="1">
      <c r="A112" s="212"/>
      <c r="B112" s="92">
        <v>2</v>
      </c>
      <c r="C112" s="93">
        <f>C111</f>
        <v>41252</v>
      </c>
      <c r="D112" s="263">
        <f t="shared" ref="D112" si="738">D111</f>
        <v>41252</v>
      </c>
      <c r="E112" s="142" t="s">
        <v>82</v>
      </c>
      <c r="F112" s="142"/>
      <c r="G112" s="223"/>
      <c r="H112" s="94">
        <f>H111</f>
        <v>41253</v>
      </c>
      <c r="I112" s="199">
        <f t="shared" ref="I112" si="739">I111</f>
        <v>41253</v>
      </c>
      <c r="J112" s="142"/>
      <c r="K112" s="142">
        <v>5</v>
      </c>
      <c r="L112" s="223"/>
      <c r="M112" s="94">
        <f>M111</f>
        <v>41254</v>
      </c>
      <c r="N112" s="199">
        <f t="shared" ref="N112" si="740">N111</f>
        <v>41254</v>
      </c>
      <c r="O112" s="142"/>
      <c r="P112" s="142">
        <v>5</v>
      </c>
      <c r="Q112" s="223"/>
      <c r="R112" s="94">
        <f>R111</f>
        <v>41255</v>
      </c>
      <c r="S112" s="204">
        <f t="shared" ref="S112" si="741">S111</f>
        <v>41255</v>
      </c>
      <c r="T112" s="142"/>
      <c r="U112" s="142">
        <v>5</v>
      </c>
      <c r="V112" s="209"/>
      <c r="W112" s="94">
        <f>W111</f>
        <v>41256</v>
      </c>
      <c r="X112" s="199">
        <f t="shared" ref="X112" si="742">X111</f>
        <v>41256</v>
      </c>
      <c r="Y112" s="142"/>
      <c r="Z112" s="142">
        <v>5</v>
      </c>
      <c r="AA112" s="223"/>
      <c r="AB112" s="94">
        <f>AB111</f>
        <v>41257</v>
      </c>
      <c r="AC112" s="199">
        <f t="shared" ref="AC112" si="743">AC111</f>
        <v>41257</v>
      </c>
      <c r="AD112" s="142"/>
      <c r="AE112" s="142">
        <v>4</v>
      </c>
      <c r="AF112" s="223"/>
      <c r="AG112" s="94">
        <f>AG111</f>
        <v>41258</v>
      </c>
      <c r="AH112" s="195">
        <f t="shared" ref="AH112" si="744">AH111</f>
        <v>41258</v>
      </c>
      <c r="AI112" s="142" t="s">
        <v>82</v>
      </c>
      <c r="AJ112" s="142"/>
      <c r="AK112" s="217"/>
      <c r="AL112" s="236"/>
      <c r="AM112" s="231"/>
      <c r="AN112" s="215"/>
      <c r="AO112" s="215"/>
      <c r="AP112" s="215"/>
      <c r="AQ112" s="221"/>
      <c r="AR112" s="125"/>
      <c r="AT112" s="272"/>
      <c r="AU112" s="127"/>
      <c r="AV112" s="127"/>
      <c r="AW112" s="127"/>
      <c r="AX112" s="127"/>
      <c r="AY112" s="127"/>
      <c r="AZ112" s="127"/>
      <c r="BA112" s="127"/>
      <c r="BB112" s="127"/>
    </row>
    <row r="113" spans="1:54" s="76" customFormat="1" ht="7.5" customHeight="1">
      <c r="A113" s="212"/>
      <c r="B113" s="92">
        <v>3</v>
      </c>
      <c r="C113" s="93">
        <f>C111</f>
        <v>41252</v>
      </c>
      <c r="D113" s="263">
        <f t="shared" ref="D113" si="745">D111</f>
        <v>41252</v>
      </c>
      <c r="E113" s="142" t="s">
        <v>82</v>
      </c>
      <c r="F113" s="142"/>
      <c r="G113" s="224"/>
      <c r="H113" s="94">
        <f>H111</f>
        <v>41253</v>
      </c>
      <c r="I113" s="200">
        <f t="shared" ref="I113" si="746">I111</f>
        <v>41253</v>
      </c>
      <c r="J113" s="142"/>
      <c r="K113" s="142">
        <v>6</v>
      </c>
      <c r="L113" s="224"/>
      <c r="M113" s="94">
        <f>M111</f>
        <v>41254</v>
      </c>
      <c r="N113" s="200">
        <f t="shared" ref="N113" si="747">N111</f>
        <v>41254</v>
      </c>
      <c r="O113" s="142"/>
      <c r="P113" s="142">
        <v>6</v>
      </c>
      <c r="Q113" s="224"/>
      <c r="R113" s="94">
        <f>R111</f>
        <v>41255</v>
      </c>
      <c r="S113" s="205">
        <f t="shared" ref="S113" si="748">S111</f>
        <v>41255</v>
      </c>
      <c r="T113" s="142"/>
      <c r="U113" s="142">
        <v>6</v>
      </c>
      <c r="V113" s="210"/>
      <c r="W113" s="94">
        <f>W111</f>
        <v>41256</v>
      </c>
      <c r="X113" s="200">
        <f t="shared" ref="X113" si="749">X111</f>
        <v>41256</v>
      </c>
      <c r="Y113" s="142"/>
      <c r="Z113" s="142">
        <v>6</v>
      </c>
      <c r="AA113" s="224"/>
      <c r="AB113" s="94">
        <f>AB111</f>
        <v>41257</v>
      </c>
      <c r="AC113" s="200">
        <f t="shared" ref="AC113" si="750">AC111</f>
        <v>41257</v>
      </c>
      <c r="AD113" s="142"/>
      <c r="AE113" s="142">
        <v>4</v>
      </c>
      <c r="AF113" s="224"/>
      <c r="AG113" s="94">
        <f>AG111</f>
        <v>41258</v>
      </c>
      <c r="AH113" s="197">
        <f t="shared" ref="AH113" si="751">AH111</f>
        <v>41258</v>
      </c>
      <c r="AI113" s="142" t="s">
        <v>82</v>
      </c>
      <c r="AJ113" s="142"/>
      <c r="AK113" s="218"/>
      <c r="AL113" s="225" t="s">
        <v>85</v>
      </c>
      <c r="AM113" s="227">
        <v>1</v>
      </c>
      <c r="AN113" s="229">
        <f>SUMPRODUCT((学年=AM113)*(TEXT(日,"yymm")=TEXT(AL107,"yymm"))*日時数+(学年=AM113)*(TEXT(月,"yymm")=TEXT(AL107,"yymm"))*月時数+(学年=AM113)*(TEXT(火,"yymm")=TEXT(AL107,"yymm"))*火時数+(学年=AM113)*(TEXT(水,"yymm")=TEXT(AL107,"yymm"))*水時数+(学年=AM113)*(TEXT(木,"yymm")=TEXT(AL107,"yymm"))*木時数+(学年=AM113)*(TEXT(金,"yymm")=TEXT(AL107,"yymm"))*金時数+(学年=AM113)*(TEXT(土,"yymm")=TEXT(AL107,"yymm"))*土時数)</f>
        <v>71.5</v>
      </c>
      <c r="AO113" s="229">
        <f>AO100+AN113</f>
        <v>766.5</v>
      </c>
      <c r="AP113" s="237"/>
      <c r="AQ113" s="238"/>
      <c r="AR113" s="125"/>
      <c r="AT113" s="273"/>
      <c r="AU113" s="127"/>
      <c r="AV113" s="127"/>
      <c r="AW113" s="127"/>
      <c r="AX113" s="127"/>
      <c r="AY113" s="127"/>
      <c r="AZ113" s="127"/>
      <c r="BA113" s="127"/>
      <c r="BB113" s="127"/>
    </row>
    <row r="114" spans="1:54" ht="7.5" customHeight="1">
      <c r="A114" s="212">
        <f>IF(D111="","",IF(D120="","",IF(MONTH(D111)=MONTH(D120),MONTH(D114),"")))</f>
        <v>12</v>
      </c>
      <c r="B114" s="92">
        <v>1</v>
      </c>
      <c r="C114" s="93">
        <f t="shared" ref="C114" si="752">D114</f>
        <v>41259</v>
      </c>
      <c r="D114" s="262">
        <f t="shared" ref="D114" si="753">AH111+1</f>
        <v>41259</v>
      </c>
      <c r="E114" s="142" t="s">
        <v>82</v>
      </c>
      <c r="F114" s="142"/>
      <c r="G114" s="222" t="s">
        <v>99</v>
      </c>
      <c r="H114" s="94">
        <f t="shared" ref="H114" si="754">I114</f>
        <v>41260</v>
      </c>
      <c r="I114" s="198">
        <f t="shared" si="433"/>
        <v>41260</v>
      </c>
      <c r="J114" s="142"/>
      <c r="K114" s="142">
        <v>5</v>
      </c>
      <c r="L114" s="222" t="s">
        <v>99</v>
      </c>
      <c r="M114" s="94">
        <f t="shared" ref="M114" si="755">N114</f>
        <v>41261</v>
      </c>
      <c r="N114" s="198">
        <f t="shared" si="408"/>
        <v>41261</v>
      </c>
      <c r="O114" s="142"/>
      <c r="P114" s="142">
        <v>5</v>
      </c>
      <c r="Q114" s="222" t="s">
        <v>99</v>
      </c>
      <c r="R114" s="94">
        <f t="shared" ref="R114" si="756">S114</f>
        <v>41262</v>
      </c>
      <c r="S114" s="203">
        <f t="shared" si="436"/>
        <v>41262</v>
      </c>
      <c r="T114" s="142"/>
      <c r="U114" s="142">
        <v>4</v>
      </c>
      <c r="V114" s="208" t="s">
        <v>117</v>
      </c>
      <c r="W114" s="94">
        <f t="shared" ref="W114" si="757">X114</f>
        <v>41263</v>
      </c>
      <c r="X114" s="198">
        <f t="shared" si="438"/>
        <v>41263</v>
      </c>
      <c r="Y114" s="142"/>
      <c r="Z114" s="142">
        <v>5</v>
      </c>
      <c r="AA114" s="222" t="s">
        <v>133</v>
      </c>
      <c r="AB114" s="94">
        <f t="shared" ref="AB114" si="758">AC114</f>
        <v>41264</v>
      </c>
      <c r="AC114" s="198">
        <f t="shared" si="440"/>
        <v>41264</v>
      </c>
      <c r="AD114" s="142" t="s">
        <v>87</v>
      </c>
      <c r="AE114" s="142">
        <v>1.5</v>
      </c>
      <c r="AF114" s="222" t="s">
        <v>167</v>
      </c>
      <c r="AG114" s="94">
        <f t="shared" ref="AG114" si="759">AC114+1</f>
        <v>41265</v>
      </c>
      <c r="AH114" s="194">
        <f t="shared" si="442"/>
        <v>41265</v>
      </c>
      <c r="AI114" s="142" t="s">
        <v>82</v>
      </c>
      <c r="AJ114" s="142"/>
      <c r="AK114" s="216" t="s">
        <v>99</v>
      </c>
      <c r="AL114" s="225"/>
      <c r="AM114" s="228"/>
      <c r="AN114" s="230"/>
      <c r="AO114" s="230"/>
      <c r="AP114" s="239"/>
      <c r="AQ114" s="240"/>
      <c r="AR114" s="125"/>
      <c r="AT114" s="274" t="str">
        <f t="shared" ref="AT114" ca="1" si="760">IF(OFFSET($AU$3,(ROW()-3)/3,0)=0,"",OFFSET($AU$3,(ROW()-3)/3,0))</f>
        <v/>
      </c>
    </row>
    <row r="115" spans="1:54" s="76" customFormat="1" ht="7.5" customHeight="1">
      <c r="A115" s="212"/>
      <c r="B115" s="92">
        <v>2</v>
      </c>
      <c r="C115" s="93">
        <f>C114</f>
        <v>41259</v>
      </c>
      <c r="D115" s="263">
        <f t="shared" ref="D115" si="761">D114</f>
        <v>41259</v>
      </c>
      <c r="E115" s="142" t="s">
        <v>82</v>
      </c>
      <c r="F115" s="142"/>
      <c r="G115" s="223"/>
      <c r="H115" s="94">
        <f>H114</f>
        <v>41260</v>
      </c>
      <c r="I115" s="199">
        <f t="shared" ref="I115" si="762">I114</f>
        <v>41260</v>
      </c>
      <c r="J115" s="142"/>
      <c r="K115" s="142">
        <v>5</v>
      </c>
      <c r="L115" s="223"/>
      <c r="M115" s="94">
        <f>M114</f>
        <v>41261</v>
      </c>
      <c r="N115" s="199">
        <f t="shared" ref="N115" si="763">N114</f>
        <v>41261</v>
      </c>
      <c r="O115" s="142"/>
      <c r="P115" s="142">
        <v>5</v>
      </c>
      <c r="Q115" s="223"/>
      <c r="R115" s="94">
        <f>R114</f>
        <v>41262</v>
      </c>
      <c r="S115" s="204">
        <f t="shared" ref="S115" si="764">S114</f>
        <v>41262</v>
      </c>
      <c r="T115" s="142"/>
      <c r="U115" s="142">
        <v>4</v>
      </c>
      <c r="V115" s="209"/>
      <c r="W115" s="94">
        <f>W114</f>
        <v>41263</v>
      </c>
      <c r="X115" s="199">
        <f t="shared" ref="X115" si="765">X114</f>
        <v>41263</v>
      </c>
      <c r="Y115" s="142"/>
      <c r="Z115" s="142">
        <v>5</v>
      </c>
      <c r="AA115" s="223"/>
      <c r="AB115" s="94">
        <f>AB114</f>
        <v>41264</v>
      </c>
      <c r="AC115" s="199">
        <f t="shared" ref="AC115" si="766">AC114</f>
        <v>41264</v>
      </c>
      <c r="AD115" s="142" t="s">
        <v>87</v>
      </c>
      <c r="AE115" s="142">
        <v>1.5</v>
      </c>
      <c r="AF115" s="223"/>
      <c r="AG115" s="94">
        <f>AG114</f>
        <v>41265</v>
      </c>
      <c r="AH115" s="195">
        <f t="shared" ref="AH115" si="767">AH114</f>
        <v>41265</v>
      </c>
      <c r="AI115" s="142" t="s">
        <v>82</v>
      </c>
      <c r="AJ115" s="142"/>
      <c r="AK115" s="217"/>
      <c r="AL115" s="225"/>
      <c r="AM115" s="231">
        <v>2</v>
      </c>
      <c r="AN115" s="232">
        <f>SUMPRODUCT((学年=AM115)*(TEXT(日,"yymm")=TEXT(AL107,"yymm"))*日時数+(学年=AM115)*(TEXT(月,"yymm")=TEXT(AL107,"yymm"))*月時数+(学年=AM115)*(TEXT(火,"yymm")=TEXT(AL107,"yymm"))*火時数+(学年=AM115)*(TEXT(水,"yymm")=TEXT(AL107,"yymm"))*水時数+(学年=AM115)*(TEXT(木,"yymm")=TEXT(AL107,"yymm"))*木時数+(学年=AM115)*(TEXT(金,"yymm")=TEXT(AL107,"yymm"))*金時数+(学年=AM115)*(TEXT(土,"yymm")=TEXT(AL107,"yymm"))*土時数)</f>
        <v>71.5</v>
      </c>
      <c r="AO115" s="232">
        <f t="shared" ref="AO115" si="768">AO102+AN115</f>
        <v>769.5</v>
      </c>
      <c r="AP115" s="239"/>
      <c r="AQ115" s="240"/>
      <c r="AR115" s="125"/>
      <c r="AT115" s="272"/>
      <c r="AU115" s="127"/>
      <c r="AV115" s="127"/>
      <c r="AW115" s="127"/>
      <c r="AX115" s="127"/>
      <c r="AY115" s="127"/>
      <c r="AZ115" s="127"/>
      <c r="BA115" s="127"/>
      <c r="BB115" s="127"/>
    </row>
    <row r="116" spans="1:54" s="76" customFormat="1" ht="7.5" customHeight="1">
      <c r="A116" s="212"/>
      <c r="B116" s="92">
        <v>3</v>
      </c>
      <c r="C116" s="93">
        <f>C114</f>
        <v>41259</v>
      </c>
      <c r="D116" s="263">
        <f t="shared" ref="D116" si="769">D114</f>
        <v>41259</v>
      </c>
      <c r="E116" s="142" t="s">
        <v>82</v>
      </c>
      <c r="F116" s="142"/>
      <c r="G116" s="224"/>
      <c r="H116" s="94">
        <f>H114</f>
        <v>41260</v>
      </c>
      <c r="I116" s="200">
        <f t="shared" ref="I116" si="770">I114</f>
        <v>41260</v>
      </c>
      <c r="J116" s="142"/>
      <c r="K116" s="142">
        <v>5</v>
      </c>
      <c r="L116" s="224"/>
      <c r="M116" s="94">
        <f>M114</f>
        <v>41261</v>
      </c>
      <c r="N116" s="200">
        <f t="shared" ref="N116" si="771">N114</f>
        <v>41261</v>
      </c>
      <c r="O116" s="142"/>
      <c r="P116" s="142">
        <v>5</v>
      </c>
      <c r="Q116" s="224"/>
      <c r="R116" s="94">
        <f>R114</f>
        <v>41262</v>
      </c>
      <c r="S116" s="205">
        <f t="shared" ref="S116" si="772">S114</f>
        <v>41262</v>
      </c>
      <c r="T116" s="142"/>
      <c r="U116" s="142">
        <v>4</v>
      </c>
      <c r="V116" s="210"/>
      <c r="W116" s="94">
        <f>W114</f>
        <v>41263</v>
      </c>
      <c r="X116" s="200">
        <f t="shared" ref="X116" si="773">X114</f>
        <v>41263</v>
      </c>
      <c r="Y116" s="142"/>
      <c r="Z116" s="142">
        <v>5</v>
      </c>
      <c r="AA116" s="224"/>
      <c r="AB116" s="94">
        <f>AB114</f>
        <v>41264</v>
      </c>
      <c r="AC116" s="200">
        <f t="shared" ref="AC116" si="774">AC114</f>
        <v>41264</v>
      </c>
      <c r="AD116" s="142" t="s">
        <v>87</v>
      </c>
      <c r="AE116" s="142">
        <v>1.5</v>
      </c>
      <c r="AF116" s="224"/>
      <c r="AG116" s="94">
        <f>AG114</f>
        <v>41265</v>
      </c>
      <c r="AH116" s="197">
        <f t="shared" ref="AH116" si="775">AH114</f>
        <v>41265</v>
      </c>
      <c r="AI116" s="142" t="s">
        <v>82</v>
      </c>
      <c r="AJ116" s="142"/>
      <c r="AK116" s="218"/>
      <c r="AL116" s="225"/>
      <c r="AM116" s="231"/>
      <c r="AN116" s="232"/>
      <c r="AO116" s="232"/>
      <c r="AP116" s="239"/>
      <c r="AQ116" s="240"/>
      <c r="AR116" s="125"/>
      <c r="AT116" s="273"/>
      <c r="AU116" s="127"/>
      <c r="AV116" s="127"/>
      <c r="AW116" s="127"/>
      <c r="AX116" s="127"/>
      <c r="AY116" s="127"/>
      <c r="AZ116" s="127"/>
      <c r="BA116" s="127"/>
      <c r="BB116" s="127"/>
    </row>
    <row r="117" spans="1:54" ht="7.5" customHeight="1">
      <c r="A117" s="212" t="str">
        <f>IF(D114="","",IF(D123="","",IF(MONTH(D114)=MONTH(D123),MONTH(D117),"")))</f>
        <v/>
      </c>
      <c r="B117" s="92">
        <v>1</v>
      </c>
      <c r="C117" s="93">
        <f t="shared" ref="C117" si="776">D117</f>
        <v>41266</v>
      </c>
      <c r="D117" s="262">
        <f t="shared" ref="D117" si="777">AH114+1</f>
        <v>41266</v>
      </c>
      <c r="E117" s="142" t="s">
        <v>82</v>
      </c>
      <c r="F117" s="142"/>
      <c r="G117" s="222" t="s">
        <v>44</v>
      </c>
      <c r="H117" s="94">
        <f t="shared" ref="H117" si="778">I117</f>
        <v>41267</v>
      </c>
      <c r="I117" s="198">
        <f t="shared" si="433"/>
        <v>41267</v>
      </c>
      <c r="J117" s="142" t="s">
        <v>82</v>
      </c>
      <c r="K117" s="142"/>
      <c r="L117" s="222" t="s">
        <v>104</v>
      </c>
      <c r="M117" s="94">
        <f t="shared" ref="M117" si="779">N117</f>
        <v>41268</v>
      </c>
      <c r="N117" s="198">
        <f t="shared" si="408"/>
        <v>41268</v>
      </c>
      <c r="O117" s="142" t="s">
        <v>82</v>
      </c>
      <c r="P117" s="142"/>
      <c r="Q117" s="222" t="s">
        <v>99</v>
      </c>
      <c r="R117" s="94">
        <f t="shared" ref="R117" si="780">S117</f>
        <v>41269</v>
      </c>
      <c r="S117" s="203">
        <f t="shared" si="436"/>
        <v>41269</v>
      </c>
      <c r="T117" s="142" t="s">
        <v>82</v>
      </c>
      <c r="U117" s="142"/>
      <c r="V117" s="208" t="s">
        <v>99</v>
      </c>
      <c r="W117" s="94">
        <f t="shared" ref="W117" si="781">X117</f>
        <v>41270</v>
      </c>
      <c r="X117" s="198">
        <f t="shared" si="438"/>
        <v>41270</v>
      </c>
      <c r="Y117" s="142" t="s">
        <v>82</v>
      </c>
      <c r="Z117" s="142"/>
      <c r="AA117" s="222" t="s">
        <v>99</v>
      </c>
      <c r="AB117" s="94">
        <f t="shared" ref="AB117" si="782">AC117</f>
        <v>41271</v>
      </c>
      <c r="AC117" s="198">
        <f t="shared" si="440"/>
        <v>41271</v>
      </c>
      <c r="AD117" s="142" t="s">
        <v>82</v>
      </c>
      <c r="AE117" s="142"/>
      <c r="AF117" s="222" t="s">
        <v>99</v>
      </c>
      <c r="AG117" s="94">
        <f t="shared" ref="AG117" si="783">AC117+1</f>
        <v>41272</v>
      </c>
      <c r="AH117" s="194">
        <f t="shared" si="442"/>
        <v>41272</v>
      </c>
      <c r="AI117" s="142" t="s">
        <v>82</v>
      </c>
      <c r="AJ117" s="142"/>
      <c r="AK117" s="216" t="s">
        <v>99</v>
      </c>
      <c r="AL117" s="225"/>
      <c r="AM117" s="231">
        <v>3</v>
      </c>
      <c r="AN117" s="232">
        <f>SUMPRODUCT((学年=AM117)*(TEXT(日,"yymm")=TEXT(AL107,"yymm"))*日時数+(学年=AM117)*(TEXT(月,"yymm")=TEXT(AL107,"yymm"))*月時数+(学年=AM117)*(TEXT(火,"yymm")=TEXT(AL107,"yymm"))*火時数+(学年=AM117)*(TEXT(水,"yymm")=TEXT(AL107,"yymm"))*水時数+(学年=AM117)*(TEXT(木,"yymm")=TEXT(AL107,"yymm"))*木時数+(学年=AM117)*(TEXT(金,"yymm")=TEXT(AL107,"yymm"))*金時数+(学年=AM117)*(TEXT(土,"yymm")=TEXT(AL107,"yymm"))*土時数)</f>
        <v>76.5</v>
      </c>
      <c r="AO117" s="232">
        <f t="shared" ref="AO117" si="784">AO104+AN117</f>
        <v>782.5</v>
      </c>
      <c r="AP117" s="239"/>
      <c r="AQ117" s="240"/>
      <c r="AR117" s="125"/>
      <c r="AT117" s="274" t="str">
        <f t="shared" ref="AT117" ca="1" si="785">IF(OFFSET($AU$3,(ROW()-3)/3,0)=0,"",OFFSET($AU$3,(ROW()-3)/3,0))</f>
        <v/>
      </c>
    </row>
    <row r="118" spans="1:54" s="76" customFormat="1" ht="7.5" customHeight="1">
      <c r="A118" s="212"/>
      <c r="B118" s="92">
        <v>2</v>
      </c>
      <c r="C118" s="93">
        <f>C117</f>
        <v>41266</v>
      </c>
      <c r="D118" s="263">
        <f t="shared" ref="D118" si="786">D117</f>
        <v>41266</v>
      </c>
      <c r="E118" s="142" t="s">
        <v>82</v>
      </c>
      <c r="F118" s="142"/>
      <c r="G118" s="223"/>
      <c r="H118" s="94">
        <f>H117</f>
        <v>41267</v>
      </c>
      <c r="I118" s="199">
        <f t="shared" ref="I118" si="787">I117</f>
        <v>41267</v>
      </c>
      <c r="J118" s="142" t="s">
        <v>82</v>
      </c>
      <c r="K118" s="142"/>
      <c r="L118" s="223"/>
      <c r="M118" s="94">
        <f>M117</f>
        <v>41268</v>
      </c>
      <c r="N118" s="199">
        <f t="shared" ref="N118" si="788">N117</f>
        <v>41268</v>
      </c>
      <c r="O118" s="142" t="s">
        <v>82</v>
      </c>
      <c r="P118" s="142"/>
      <c r="Q118" s="223"/>
      <c r="R118" s="94">
        <f>R117</f>
        <v>41269</v>
      </c>
      <c r="S118" s="204">
        <f t="shared" ref="S118" si="789">S117</f>
        <v>41269</v>
      </c>
      <c r="T118" s="142" t="s">
        <v>82</v>
      </c>
      <c r="U118" s="142"/>
      <c r="V118" s="209"/>
      <c r="W118" s="94">
        <f>W117</f>
        <v>41270</v>
      </c>
      <c r="X118" s="199">
        <f t="shared" ref="X118" si="790">X117</f>
        <v>41270</v>
      </c>
      <c r="Y118" s="142" t="s">
        <v>82</v>
      </c>
      <c r="Z118" s="142"/>
      <c r="AA118" s="223"/>
      <c r="AB118" s="94">
        <f>AB117</f>
        <v>41271</v>
      </c>
      <c r="AC118" s="199">
        <f t="shared" ref="AC118" si="791">AC117</f>
        <v>41271</v>
      </c>
      <c r="AD118" s="142" t="s">
        <v>82</v>
      </c>
      <c r="AE118" s="142"/>
      <c r="AF118" s="223"/>
      <c r="AG118" s="94">
        <f>AG117</f>
        <v>41272</v>
      </c>
      <c r="AH118" s="195">
        <f t="shared" ref="AH118" si="792">AH117</f>
        <v>41272</v>
      </c>
      <c r="AI118" s="142" t="s">
        <v>82</v>
      </c>
      <c r="AJ118" s="142"/>
      <c r="AK118" s="217"/>
      <c r="AL118" s="226"/>
      <c r="AM118" s="231"/>
      <c r="AN118" s="232"/>
      <c r="AO118" s="232"/>
      <c r="AP118" s="239"/>
      <c r="AQ118" s="240"/>
      <c r="AR118" s="125"/>
      <c r="AT118" s="272"/>
      <c r="AU118" s="127"/>
      <c r="AV118" s="127"/>
      <c r="AW118" s="127"/>
      <c r="AX118" s="127"/>
      <c r="AY118" s="127"/>
      <c r="AZ118" s="127"/>
      <c r="BA118" s="127"/>
      <c r="BB118" s="127"/>
    </row>
    <row r="119" spans="1:54" s="76" customFormat="1" ht="7.5" customHeight="1">
      <c r="A119" s="212"/>
      <c r="B119" s="92">
        <v>3</v>
      </c>
      <c r="C119" s="93">
        <f>C117</f>
        <v>41266</v>
      </c>
      <c r="D119" s="263">
        <f t="shared" ref="D119" si="793">D117</f>
        <v>41266</v>
      </c>
      <c r="E119" s="142" t="s">
        <v>82</v>
      </c>
      <c r="F119" s="142"/>
      <c r="G119" s="224"/>
      <c r="H119" s="94">
        <f>H117</f>
        <v>41267</v>
      </c>
      <c r="I119" s="200">
        <f t="shared" ref="I119" si="794">I117</f>
        <v>41267</v>
      </c>
      <c r="J119" s="142" t="s">
        <v>82</v>
      </c>
      <c r="K119" s="142"/>
      <c r="L119" s="224"/>
      <c r="M119" s="94">
        <f>M117</f>
        <v>41268</v>
      </c>
      <c r="N119" s="200">
        <f t="shared" ref="N119" si="795">N117</f>
        <v>41268</v>
      </c>
      <c r="O119" s="142" t="s">
        <v>82</v>
      </c>
      <c r="P119" s="142"/>
      <c r="Q119" s="224"/>
      <c r="R119" s="94">
        <f>R117</f>
        <v>41269</v>
      </c>
      <c r="S119" s="205">
        <f t="shared" ref="S119" si="796">S117</f>
        <v>41269</v>
      </c>
      <c r="T119" s="142" t="s">
        <v>82</v>
      </c>
      <c r="U119" s="142"/>
      <c r="V119" s="210"/>
      <c r="W119" s="94">
        <f>W117</f>
        <v>41270</v>
      </c>
      <c r="X119" s="200">
        <f t="shared" ref="X119" si="797">X117</f>
        <v>41270</v>
      </c>
      <c r="Y119" s="142" t="s">
        <v>82</v>
      </c>
      <c r="Z119" s="142"/>
      <c r="AA119" s="224"/>
      <c r="AB119" s="94">
        <f>AB117</f>
        <v>41271</v>
      </c>
      <c r="AC119" s="200">
        <f t="shared" ref="AC119" si="798">AC117</f>
        <v>41271</v>
      </c>
      <c r="AD119" s="142" t="s">
        <v>82</v>
      </c>
      <c r="AE119" s="142"/>
      <c r="AF119" s="224"/>
      <c r="AG119" s="94">
        <f>AG117</f>
        <v>41272</v>
      </c>
      <c r="AH119" s="197">
        <f t="shared" ref="AH119" si="799">AH117</f>
        <v>41272</v>
      </c>
      <c r="AI119" s="142" t="s">
        <v>82</v>
      </c>
      <c r="AJ119" s="142"/>
      <c r="AK119" s="218"/>
      <c r="AL119" s="103"/>
      <c r="AM119" s="112"/>
      <c r="AN119" s="113"/>
      <c r="AO119" s="113"/>
      <c r="AP119" s="113"/>
      <c r="AQ119" s="114"/>
      <c r="AR119" s="125"/>
      <c r="AT119" s="273"/>
      <c r="AU119" s="127"/>
      <c r="AV119" s="127"/>
      <c r="AW119" s="127"/>
      <c r="AX119" s="127"/>
      <c r="AY119" s="127"/>
      <c r="AZ119" s="127"/>
      <c r="BA119" s="127"/>
      <c r="BB119" s="127"/>
    </row>
    <row r="120" spans="1:54" ht="7.5" customHeight="1">
      <c r="A120" s="212" t="str">
        <f>IF(D117="","",IF(D126="","",IF(MONTH(D117)=MONTH(D126),MONTH(D120),"")))</f>
        <v/>
      </c>
      <c r="B120" s="92">
        <v>1</v>
      </c>
      <c r="C120" s="93">
        <f t="shared" ref="C120" si="800">D120</f>
        <v>41273</v>
      </c>
      <c r="D120" s="262">
        <f t="shared" ref="D120" si="801">AH117+1</f>
        <v>41273</v>
      </c>
      <c r="E120" s="142" t="s">
        <v>82</v>
      </c>
      <c r="F120" s="142"/>
      <c r="G120" s="222" t="s">
        <v>99</v>
      </c>
      <c r="H120" s="94">
        <f t="shared" ref="H120" si="802">I120</f>
        <v>41274</v>
      </c>
      <c r="I120" s="198">
        <f t="shared" si="433"/>
        <v>41274</v>
      </c>
      <c r="J120" s="142" t="s">
        <v>82</v>
      </c>
      <c r="K120" s="142"/>
      <c r="L120" s="222" t="s">
        <v>99</v>
      </c>
      <c r="M120" s="94">
        <f t="shared" ref="M120" si="803">N120</f>
        <v>41275</v>
      </c>
      <c r="N120" s="198">
        <f t="shared" si="408"/>
        <v>41275</v>
      </c>
      <c r="O120" s="142" t="s">
        <v>82</v>
      </c>
      <c r="P120" s="142"/>
      <c r="Q120" s="222" t="s">
        <v>220</v>
      </c>
      <c r="R120" s="94">
        <f t="shared" ref="R120" si="804">S120</f>
        <v>41276</v>
      </c>
      <c r="S120" s="203">
        <f t="shared" si="436"/>
        <v>41276</v>
      </c>
      <c r="T120" s="142" t="s">
        <v>82</v>
      </c>
      <c r="U120" s="142"/>
      <c r="V120" s="208"/>
      <c r="W120" s="94">
        <f t="shared" ref="W120" si="805">X120</f>
        <v>41277</v>
      </c>
      <c r="X120" s="198">
        <f t="shared" si="438"/>
        <v>41277</v>
      </c>
      <c r="Y120" s="142" t="s">
        <v>82</v>
      </c>
      <c r="Z120" s="142"/>
      <c r="AA120" s="222" t="s">
        <v>99</v>
      </c>
      <c r="AB120" s="94">
        <f t="shared" ref="AB120" si="806">AC120</f>
        <v>41278</v>
      </c>
      <c r="AC120" s="198">
        <f t="shared" si="440"/>
        <v>41278</v>
      </c>
      <c r="AD120" s="142" t="s">
        <v>82</v>
      </c>
      <c r="AE120" s="142"/>
      <c r="AF120" s="222" t="s">
        <v>99</v>
      </c>
      <c r="AG120" s="94">
        <f t="shared" ref="AG120" si="807">AC120+1</f>
        <v>41279</v>
      </c>
      <c r="AH120" s="194">
        <f t="shared" si="442"/>
        <v>41279</v>
      </c>
      <c r="AI120" s="142" t="s">
        <v>82</v>
      </c>
      <c r="AJ120" s="142"/>
      <c r="AK120" s="216" t="s">
        <v>99</v>
      </c>
      <c r="AL120" s="233">
        <f>DATE(YEAR(AL107),MONTH(AL107)+1,1)</f>
        <v>41275</v>
      </c>
      <c r="AM120" s="235">
        <v>1</v>
      </c>
      <c r="AN120" s="219">
        <f>DAY(DATE(YEAR($AL120),MONTH($AL120)+1,1)-1)-SUMPRODUCT((学年=AM120)*(TEXT(日,"yymm")=TEXT($AL120,"yymm"))*(日授給=$AC$1)+(学年=AM120)*(TEXT(月,"yymm")=TEXT($AL120,"yymm"))*(月授給=$AC$1)+(学年=AM120)*(TEXT(火,"yymm")=TEXT($AL120,"yymm"))*(火授給=$AC$1)+(学年=AM120)*(TEXT(水,"yymm")=TEXT($AL120,"yymm"))*(水授給=$AC$1)+(学年=AM120)*(TEXT(木,"yymm")=TEXT($AL120,"yymm"))*(木授給=$AC$1)+(学年=AM120)*(TEXT(金,"yymm")=TEXT($AL120,"yymm"))*(金授給=$AC$1)+(学年=AM120)*(TEXT(土,"yymm")=TEXT($AL120,"yymm"))*(土授給=$AC$1))</f>
        <v>17</v>
      </c>
      <c r="AO120" s="219">
        <f>AN120-SUMPRODUCT((学年=AM120)*(TEXT(日,"yymm")=TEXT($AL120,"yymm"))*(日授給=$X$1)+(学年=AM120)*(TEXT(月,"yymm")=TEXT($AL120,"yymm"))*(月授給=$X$1)+(学年=AM120)*(TEXT(火,"yymm")=TEXT($AL120,"yymm"))*(火授給=$X$1)+(学年=AM120)*(TEXT(水,"yymm")=TEXT($AL120,"yymm"))*(水授給=$X$1)+(学年=AM120)*(TEXT(木,"yymm")=TEXT($AL120,"yymm"))*(木授給=$X$1)+(学年=AM120)*(TEXT(金,"yymm")=TEXT($AL120,"yymm"))*(金授給=$X$1)+(学年=AM120)*(TEXT(土,"yymm")=TEXT($AL120,"yymm"))*(土授給=$X$1))</f>
        <v>16</v>
      </c>
      <c r="AP120" s="219">
        <f>AP107+AN120</f>
        <v>169</v>
      </c>
      <c r="AQ120" s="220">
        <f>AQ107+AO120</f>
        <v>157</v>
      </c>
      <c r="AR120" s="125"/>
      <c r="AT120" s="274" t="str">
        <f t="shared" ref="AT120" ca="1" si="808">IF(OFFSET($AU$3,(ROW()-3)/3,0)=0,"",OFFSET($AU$3,(ROW()-3)/3,0))</f>
        <v/>
      </c>
    </row>
    <row r="121" spans="1:54" s="76" customFormat="1" ht="7.5" customHeight="1">
      <c r="A121" s="212"/>
      <c r="B121" s="92">
        <v>2</v>
      </c>
      <c r="C121" s="93">
        <f>C120</f>
        <v>41273</v>
      </c>
      <c r="D121" s="263">
        <f t="shared" ref="D121" si="809">D120</f>
        <v>41273</v>
      </c>
      <c r="E121" s="142" t="s">
        <v>82</v>
      </c>
      <c r="F121" s="142"/>
      <c r="G121" s="223"/>
      <c r="H121" s="94">
        <f>H120</f>
        <v>41274</v>
      </c>
      <c r="I121" s="199">
        <f t="shared" ref="I121" si="810">I120</f>
        <v>41274</v>
      </c>
      <c r="J121" s="142" t="s">
        <v>82</v>
      </c>
      <c r="K121" s="142"/>
      <c r="L121" s="223"/>
      <c r="M121" s="94">
        <f>M120</f>
        <v>41275</v>
      </c>
      <c r="N121" s="199">
        <f t="shared" ref="N121" si="811">N120</f>
        <v>41275</v>
      </c>
      <c r="O121" s="142" t="s">
        <v>82</v>
      </c>
      <c r="P121" s="142"/>
      <c r="Q121" s="223"/>
      <c r="R121" s="94">
        <f>R120</f>
        <v>41276</v>
      </c>
      <c r="S121" s="204">
        <f t="shared" ref="S121" si="812">S120</f>
        <v>41276</v>
      </c>
      <c r="T121" s="142" t="s">
        <v>82</v>
      </c>
      <c r="U121" s="142"/>
      <c r="V121" s="209"/>
      <c r="W121" s="94">
        <f>W120</f>
        <v>41277</v>
      </c>
      <c r="X121" s="199">
        <f t="shared" ref="X121" si="813">X120</f>
        <v>41277</v>
      </c>
      <c r="Y121" s="142" t="s">
        <v>82</v>
      </c>
      <c r="Z121" s="142"/>
      <c r="AA121" s="223"/>
      <c r="AB121" s="94">
        <f>AB120</f>
        <v>41278</v>
      </c>
      <c r="AC121" s="199">
        <f t="shared" ref="AC121" si="814">AC120</f>
        <v>41278</v>
      </c>
      <c r="AD121" s="142" t="s">
        <v>82</v>
      </c>
      <c r="AE121" s="142"/>
      <c r="AF121" s="223"/>
      <c r="AG121" s="94">
        <f>AG120</f>
        <v>41279</v>
      </c>
      <c r="AH121" s="195">
        <f t="shared" ref="AH121" si="815">AH120</f>
        <v>41279</v>
      </c>
      <c r="AI121" s="142" t="s">
        <v>82</v>
      </c>
      <c r="AJ121" s="142"/>
      <c r="AK121" s="217"/>
      <c r="AL121" s="234"/>
      <c r="AM121" s="231"/>
      <c r="AN121" s="215"/>
      <c r="AO121" s="215"/>
      <c r="AP121" s="215"/>
      <c r="AQ121" s="221"/>
      <c r="AR121" s="101"/>
      <c r="AT121" s="272"/>
      <c r="AU121" s="127"/>
      <c r="AV121" s="127"/>
      <c r="AW121" s="127"/>
      <c r="AX121" s="127"/>
      <c r="AY121" s="127"/>
      <c r="AZ121" s="127"/>
      <c r="BA121" s="127"/>
      <c r="BB121" s="127"/>
    </row>
    <row r="122" spans="1:54" s="76" customFormat="1" ht="7.5" customHeight="1">
      <c r="A122" s="212"/>
      <c r="B122" s="92">
        <v>3</v>
      </c>
      <c r="C122" s="93">
        <f>C120</f>
        <v>41273</v>
      </c>
      <c r="D122" s="263">
        <f t="shared" ref="D122" si="816">D120</f>
        <v>41273</v>
      </c>
      <c r="E122" s="142" t="s">
        <v>82</v>
      </c>
      <c r="F122" s="142"/>
      <c r="G122" s="224"/>
      <c r="H122" s="94">
        <f>H120</f>
        <v>41274</v>
      </c>
      <c r="I122" s="200">
        <f t="shared" ref="I122" si="817">I120</f>
        <v>41274</v>
      </c>
      <c r="J122" s="142" t="s">
        <v>82</v>
      </c>
      <c r="K122" s="142"/>
      <c r="L122" s="224"/>
      <c r="M122" s="94">
        <f>M120</f>
        <v>41275</v>
      </c>
      <c r="N122" s="200">
        <f t="shared" ref="N122" si="818">N120</f>
        <v>41275</v>
      </c>
      <c r="O122" s="142" t="s">
        <v>82</v>
      </c>
      <c r="P122" s="142"/>
      <c r="Q122" s="224"/>
      <c r="R122" s="94">
        <f>R120</f>
        <v>41276</v>
      </c>
      <c r="S122" s="205">
        <f t="shared" ref="S122" si="819">S120</f>
        <v>41276</v>
      </c>
      <c r="T122" s="142" t="s">
        <v>82</v>
      </c>
      <c r="U122" s="142"/>
      <c r="V122" s="210"/>
      <c r="W122" s="94">
        <f>W120</f>
        <v>41277</v>
      </c>
      <c r="X122" s="200">
        <f t="shared" ref="X122" si="820">X120</f>
        <v>41277</v>
      </c>
      <c r="Y122" s="142" t="s">
        <v>82</v>
      </c>
      <c r="Z122" s="142"/>
      <c r="AA122" s="224"/>
      <c r="AB122" s="94">
        <f>AB120</f>
        <v>41278</v>
      </c>
      <c r="AC122" s="200">
        <f t="shared" ref="AC122" si="821">AC120</f>
        <v>41278</v>
      </c>
      <c r="AD122" s="142" t="s">
        <v>82</v>
      </c>
      <c r="AE122" s="142"/>
      <c r="AF122" s="224"/>
      <c r="AG122" s="94">
        <f>AG120</f>
        <v>41279</v>
      </c>
      <c r="AH122" s="197">
        <f t="shared" ref="AH122" si="822">AH120</f>
        <v>41279</v>
      </c>
      <c r="AI122" s="142" t="s">
        <v>82</v>
      </c>
      <c r="AJ122" s="142"/>
      <c r="AK122" s="218"/>
      <c r="AL122" s="236" t="s">
        <v>84</v>
      </c>
      <c r="AM122" s="231">
        <v>2</v>
      </c>
      <c r="AN122" s="215">
        <f>DAY(DATE(YEAR($AL120),MONTH($AL120)+1,1)-1)-SUMPRODUCT((学年=AM122)*(TEXT(日,"yymm")=TEXT($AL120,"yymm"))*(日授給=$AC$1)+(学年=AM122)*(TEXT(月,"yymm")=TEXT($AL120,"yymm"))*(月授給=$AC$1)+(学年=AM122)*(TEXT(火,"yymm")=TEXT($AL120,"yymm"))*(火授給=$AC$1)+(学年=AM122)*(TEXT(水,"yymm")=TEXT($AL120,"yymm"))*(水授給=$AC$1)+(学年=AM122)*(TEXT(木,"yymm")=TEXT($AL120,"yymm"))*(木授給=$AC$1)+(学年=AM122)*(TEXT(金,"yymm")=TEXT($AL120,"yymm"))*(金授給=$AC$1)+(学年=AM122)*(TEXT(土,"yymm")=TEXT($AL120,"yymm"))*(土授給=$AC$1))</f>
        <v>17</v>
      </c>
      <c r="AO122" s="215">
        <f>AN122-SUMPRODUCT((学年=AM122)*(TEXT(日,"yymm")=TEXT($AL120,"yymm"))*(日授給=$X$1)+(学年=AM122)*(TEXT(月,"yymm")=TEXT($AL120,"yymm"))*(月授給=$X$1)+(学年=AM122)*(TEXT(火,"yymm")=TEXT($AL120,"yymm"))*(火授給=$X$1)+(学年=AM122)*(TEXT(水,"yymm")=TEXT($AL120,"yymm"))*(水授給=$X$1)+(学年=AM122)*(TEXT(木,"yymm")=TEXT($AL120,"yymm"))*(木授給=$X$1)+(学年=AM122)*(TEXT(金,"yymm")=TEXT($AL120,"yymm"))*(金授給=$X$1)+(学年=AM122)*(TEXT(土,"yymm")=TEXT($AL120,"yymm"))*(土授給=$X$1))</f>
        <v>16</v>
      </c>
      <c r="AP122" s="215">
        <f t="shared" ref="AP122" si="823">AP109+AN122</f>
        <v>170</v>
      </c>
      <c r="AQ122" s="221">
        <f t="shared" ref="AQ122" si="824">AQ109+AO122</f>
        <v>157</v>
      </c>
      <c r="AR122" s="101"/>
      <c r="AT122" s="273"/>
      <c r="AU122" s="127"/>
      <c r="AV122" s="127"/>
      <c r="AW122" s="127"/>
      <c r="AX122" s="127"/>
      <c r="AY122" s="127"/>
      <c r="AZ122" s="127"/>
      <c r="BA122" s="127"/>
      <c r="BB122" s="127"/>
    </row>
    <row r="123" spans="1:54" ht="7.5" customHeight="1">
      <c r="A123" s="212" t="str">
        <f>IF(D120="","",IF(D129="","",IF(MONTH(D120)=MONTH(D129),MONTH(D123),"")))</f>
        <v/>
      </c>
      <c r="B123" s="92">
        <v>1</v>
      </c>
      <c r="C123" s="93">
        <f t="shared" ref="C123" si="825">D123</f>
        <v>41280</v>
      </c>
      <c r="D123" s="262">
        <f t="shared" ref="D123" si="826">AH120+1</f>
        <v>41280</v>
      </c>
      <c r="E123" s="142" t="s">
        <v>82</v>
      </c>
      <c r="F123" s="142"/>
      <c r="G123" s="222" t="s">
        <v>99</v>
      </c>
      <c r="H123" s="94">
        <f t="shared" ref="H123" si="827">I123</f>
        <v>41281</v>
      </c>
      <c r="I123" s="198">
        <f t="shared" si="433"/>
        <v>41281</v>
      </c>
      <c r="J123" s="142" t="s">
        <v>82</v>
      </c>
      <c r="K123" s="142"/>
      <c r="L123" s="222" t="s">
        <v>99</v>
      </c>
      <c r="M123" s="94">
        <f t="shared" ref="M123" si="828">N123</f>
        <v>41282</v>
      </c>
      <c r="N123" s="198">
        <f t="shared" si="408"/>
        <v>41282</v>
      </c>
      <c r="O123" s="142"/>
      <c r="P123" s="142">
        <v>5.5</v>
      </c>
      <c r="Q123" s="222" t="s">
        <v>125</v>
      </c>
      <c r="R123" s="94">
        <f t="shared" ref="R123" si="829">S123</f>
        <v>41283</v>
      </c>
      <c r="S123" s="203">
        <f t="shared" si="436"/>
        <v>41283</v>
      </c>
      <c r="T123" s="142"/>
      <c r="U123" s="142">
        <v>5</v>
      </c>
      <c r="V123" s="208" t="s">
        <v>139</v>
      </c>
      <c r="W123" s="94">
        <f t="shared" ref="W123" si="830">X123</f>
        <v>41284</v>
      </c>
      <c r="X123" s="198">
        <f t="shared" si="438"/>
        <v>41284</v>
      </c>
      <c r="Y123" s="142"/>
      <c r="Z123" s="142">
        <v>6</v>
      </c>
      <c r="AA123" s="222" t="s">
        <v>150</v>
      </c>
      <c r="AB123" s="94">
        <f t="shared" ref="AB123" si="831">AC123</f>
        <v>41285</v>
      </c>
      <c r="AC123" s="198">
        <f t="shared" si="440"/>
        <v>41285</v>
      </c>
      <c r="AD123" s="142"/>
      <c r="AE123" s="142">
        <v>6</v>
      </c>
      <c r="AF123" s="222" t="s">
        <v>185</v>
      </c>
      <c r="AG123" s="94">
        <f t="shared" ref="AG123" si="832">AC123+1</f>
        <v>41286</v>
      </c>
      <c r="AH123" s="194">
        <f t="shared" si="442"/>
        <v>41286</v>
      </c>
      <c r="AI123" s="142" t="s">
        <v>82</v>
      </c>
      <c r="AJ123" s="142"/>
      <c r="AK123" s="216" t="s">
        <v>99</v>
      </c>
      <c r="AL123" s="236"/>
      <c r="AM123" s="231"/>
      <c r="AN123" s="215"/>
      <c r="AO123" s="215"/>
      <c r="AP123" s="215"/>
      <c r="AQ123" s="221"/>
      <c r="AR123" s="125"/>
      <c r="AT123" s="274" t="str">
        <f t="shared" ref="AT123" ca="1" si="833">IF(OFFSET($AU$3,(ROW()-3)/3,0)=0,"",OFFSET($AU$3,(ROW()-3)/3,0))</f>
        <v/>
      </c>
    </row>
    <row r="124" spans="1:54" s="76" customFormat="1" ht="7.5" customHeight="1">
      <c r="A124" s="212"/>
      <c r="B124" s="92">
        <v>2</v>
      </c>
      <c r="C124" s="93">
        <f>C123</f>
        <v>41280</v>
      </c>
      <c r="D124" s="263">
        <f t="shared" ref="D124" si="834">D123</f>
        <v>41280</v>
      </c>
      <c r="E124" s="142" t="s">
        <v>82</v>
      </c>
      <c r="F124" s="142"/>
      <c r="G124" s="223"/>
      <c r="H124" s="94">
        <f>H123</f>
        <v>41281</v>
      </c>
      <c r="I124" s="199">
        <f t="shared" ref="I124" si="835">I123</f>
        <v>41281</v>
      </c>
      <c r="J124" s="142" t="s">
        <v>82</v>
      </c>
      <c r="K124" s="142"/>
      <c r="L124" s="223"/>
      <c r="M124" s="94">
        <f>M123</f>
        <v>41282</v>
      </c>
      <c r="N124" s="199">
        <f t="shared" ref="N124" si="836">N123</f>
        <v>41282</v>
      </c>
      <c r="O124" s="142"/>
      <c r="P124" s="142">
        <v>5.5</v>
      </c>
      <c r="Q124" s="223"/>
      <c r="R124" s="94">
        <f>R123</f>
        <v>41283</v>
      </c>
      <c r="S124" s="204">
        <f t="shared" ref="S124" si="837">S123</f>
        <v>41283</v>
      </c>
      <c r="T124" s="142"/>
      <c r="U124" s="142">
        <v>5</v>
      </c>
      <c r="V124" s="209"/>
      <c r="W124" s="94">
        <f>W123</f>
        <v>41284</v>
      </c>
      <c r="X124" s="199">
        <f t="shared" ref="X124" si="838">X123</f>
        <v>41284</v>
      </c>
      <c r="Y124" s="142"/>
      <c r="Z124" s="142">
        <v>6</v>
      </c>
      <c r="AA124" s="223"/>
      <c r="AB124" s="94">
        <f>AB123</f>
        <v>41285</v>
      </c>
      <c r="AC124" s="199">
        <f t="shared" ref="AC124" si="839">AC123</f>
        <v>41285</v>
      </c>
      <c r="AD124" s="142"/>
      <c r="AE124" s="142">
        <v>6</v>
      </c>
      <c r="AF124" s="223"/>
      <c r="AG124" s="94">
        <f>AG123</f>
        <v>41286</v>
      </c>
      <c r="AH124" s="195">
        <f t="shared" ref="AH124" si="840">AH123</f>
        <v>41286</v>
      </c>
      <c r="AI124" s="142" t="s">
        <v>82</v>
      </c>
      <c r="AJ124" s="142"/>
      <c r="AK124" s="217"/>
      <c r="AL124" s="236"/>
      <c r="AM124" s="231">
        <v>3</v>
      </c>
      <c r="AN124" s="215">
        <f>DAY(DATE(YEAR($AL120),MONTH($AL120)+1,1)-1)-SUMPRODUCT((学年=AM124)*(TEXT(日,"yymm")=TEXT($AL120,"yymm"))*(日授給=$AC$1)+(学年=AM124)*(TEXT(月,"yymm")=TEXT($AL120,"yymm"))*(月授給=$AC$1)+(学年=AM124)*(TEXT(火,"yymm")=TEXT($AL120,"yymm"))*(火授給=$AC$1)+(学年=AM124)*(TEXT(水,"yymm")=TEXT($AL120,"yymm"))*(水授給=$AC$1)+(学年=AM124)*(TEXT(木,"yymm")=TEXT($AL120,"yymm"))*(木授給=$AC$1)+(学年=AM124)*(TEXT(金,"yymm")=TEXT($AL120,"yymm"))*(金授給=$AC$1)+(学年=AM124)*(TEXT(土,"yymm")=TEXT($AL120,"yymm"))*(土授給=$AC$1))</f>
        <v>17</v>
      </c>
      <c r="AO124" s="215">
        <f>AN124-SUMPRODUCT((学年=AM124)*(TEXT(日,"yymm")=TEXT($AL120,"yymm"))*(日授給=$X$1)+(学年=AM124)*(TEXT(月,"yymm")=TEXT($AL120,"yymm"))*(月授給=$X$1)+(学年=AM124)*(TEXT(火,"yymm")=TEXT($AL120,"yymm"))*(火授給=$X$1)+(学年=AM124)*(TEXT(水,"yymm")=TEXT($AL120,"yymm"))*(水授給=$X$1)+(学年=AM124)*(TEXT(木,"yymm")=TEXT($AL120,"yymm"))*(木授給=$X$1)+(学年=AM124)*(TEXT(金,"yymm")=TEXT($AL120,"yymm"))*(金授給=$X$1)+(学年=AM124)*(TEXT(土,"yymm")=TEXT($AL120,"yymm"))*(土授給=$X$1))</f>
        <v>16</v>
      </c>
      <c r="AP124" s="215">
        <f t="shared" ref="AP124" si="841">AP111+AN124</f>
        <v>170</v>
      </c>
      <c r="AQ124" s="221">
        <f t="shared" ref="AQ124" si="842">AQ111+AO124</f>
        <v>158</v>
      </c>
      <c r="AR124" s="125"/>
      <c r="AT124" s="272"/>
      <c r="AU124" s="127"/>
      <c r="AV124" s="127"/>
      <c r="AW124" s="127"/>
      <c r="AX124" s="127"/>
      <c r="AY124" s="127"/>
      <c r="AZ124" s="127"/>
      <c r="BA124" s="127"/>
      <c r="BB124" s="127"/>
    </row>
    <row r="125" spans="1:54" s="76" customFormat="1" ht="7.5" customHeight="1">
      <c r="A125" s="212"/>
      <c r="B125" s="92">
        <v>3</v>
      </c>
      <c r="C125" s="93">
        <f>C123</f>
        <v>41280</v>
      </c>
      <c r="D125" s="263">
        <f t="shared" ref="D125" si="843">D123</f>
        <v>41280</v>
      </c>
      <c r="E125" s="142" t="s">
        <v>82</v>
      </c>
      <c r="F125" s="142"/>
      <c r="G125" s="224"/>
      <c r="H125" s="94">
        <f>H123</f>
        <v>41281</v>
      </c>
      <c r="I125" s="200">
        <f t="shared" ref="I125" si="844">I123</f>
        <v>41281</v>
      </c>
      <c r="J125" s="142" t="s">
        <v>82</v>
      </c>
      <c r="K125" s="142"/>
      <c r="L125" s="224"/>
      <c r="M125" s="94">
        <f>M123</f>
        <v>41282</v>
      </c>
      <c r="N125" s="200">
        <f t="shared" ref="N125" si="845">N123</f>
        <v>41282</v>
      </c>
      <c r="O125" s="142"/>
      <c r="P125" s="142">
        <v>5.5</v>
      </c>
      <c r="Q125" s="224"/>
      <c r="R125" s="94">
        <f>R123</f>
        <v>41283</v>
      </c>
      <c r="S125" s="205">
        <f t="shared" ref="S125" si="846">S123</f>
        <v>41283</v>
      </c>
      <c r="T125" s="142"/>
      <c r="U125" s="142">
        <v>6</v>
      </c>
      <c r="V125" s="210"/>
      <c r="W125" s="94">
        <f>W123</f>
        <v>41284</v>
      </c>
      <c r="X125" s="200">
        <f t="shared" ref="X125" si="847">X123</f>
        <v>41284</v>
      </c>
      <c r="Y125" s="142"/>
      <c r="Z125" s="142">
        <v>6</v>
      </c>
      <c r="AA125" s="224"/>
      <c r="AB125" s="94">
        <f>AB123</f>
        <v>41285</v>
      </c>
      <c r="AC125" s="200">
        <f t="shared" ref="AC125" si="848">AC123</f>
        <v>41285</v>
      </c>
      <c r="AD125" s="142"/>
      <c r="AE125" s="142">
        <v>6</v>
      </c>
      <c r="AF125" s="224"/>
      <c r="AG125" s="94">
        <f>AG123</f>
        <v>41286</v>
      </c>
      <c r="AH125" s="197">
        <f t="shared" ref="AH125" si="849">AH123</f>
        <v>41286</v>
      </c>
      <c r="AI125" s="142" t="s">
        <v>82</v>
      </c>
      <c r="AJ125" s="142"/>
      <c r="AK125" s="218"/>
      <c r="AL125" s="236"/>
      <c r="AM125" s="231"/>
      <c r="AN125" s="215"/>
      <c r="AO125" s="215"/>
      <c r="AP125" s="215"/>
      <c r="AQ125" s="221"/>
      <c r="AR125" s="125"/>
      <c r="AT125" s="273"/>
      <c r="AU125" s="127"/>
      <c r="AV125" s="127"/>
      <c r="AW125" s="127"/>
      <c r="AX125" s="127"/>
      <c r="AY125" s="127"/>
      <c r="AZ125" s="127"/>
      <c r="BA125" s="127"/>
      <c r="BB125" s="127"/>
    </row>
    <row r="126" spans="1:54" ht="7.5" customHeight="1">
      <c r="A126" s="212">
        <f>IF(D123="","",IF(D132="","",IF(MONTH(D123)=MONTH(D132),MONTH(D126),"")))</f>
        <v>1</v>
      </c>
      <c r="B126" s="92">
        <v>1</v>
      </c>
      <c r="C126" s="93">
        <f t="shared" ref="C126" si="850">D126</f>
        <v>41287</v>
      </c>
      <c r="D126" s="262">
        <f t="shared" ref="D126" si="851">AH123+1</f>
        <v>41287</v>
      </c>
      <c r="E126" s="142" t="s">
        <v>82</v>
      </c>
      <c r="F126" s="142"/>
      <c r="G126" s="222" t="s">
        <v>99</v>
      </c>
      <c r="H126" s="94">
        <f t="shared" ref="H126" si="852">I126</f>
        <v>41288</v>
      </c>
      <c r="I126" s="198">
        <f t="shared" si="433"/>
        <v>41288</v>
      </c>
      <c r="J126" s="142" t="s">
        <v>82</v>
      </c>
      <c r="K126" s="142"/>
      <c r="L126" s="222" t="s">
        <v>26</v>
      </c>
      <c r="M126" s="94">
        <f t="shared" ref="M126" si="853">N126</f>
        <v>41289</v>
      </c>
      <c r="N126" s="198">
        <f t="shared" si="408"/>
        <v>41289</v>
      </c>
      <c r="O126" s="142"/>
      <c r="P126" s="142">
        <v>6</v>
      </c>
      <c r="Q126" s="222" t="s">
        <v>106</v>
      </c>
      <c r="R126" s="94">
        <f t="shared" ref="R126" si="854">S126</f>
        <v>41290</v>
      </c>
      <c r="S126" s="203">
        <f t="shared" si="436"/>
        <v>41290</v>
      </c>
      <c r="T126" s="142"/>
      <c r="U126" s="142">
        <v>5</v>
      </c>
      <c r="V126" s="208" t="s">
        <v>100</v>
      </c>
      <c r="W126" s="94">
        <f t="shared" ref="W126" si="855">X126</f>
        <v>41291</v>
      </c>
      <c r="X126" s="198">
        <f t="shared" si="438"/>
        <v>41291</v>
      </c>
      <c r="Y126" s="142"/>
      <c r="Z126" s="142">
        <v>6</v>
      </c>
      <c r="AA126" s="222" t="s">
        <v>99</v>
      </c>
      <c r="AB126" s="94">
        <f t="shared" ref="AB126" si="856">AC126</f>
        <v>41292</v>
      </c>
      <c r="AC126" s="198">
        <f t="shared" si="440"/>
        <v>41292</v>
      </c>
      <c r="AD126" s="142"/>
      <c r="AE126" s="142">
        <v>6</v>
      </c>
      <c r="AF126" s="222" t="s">
        <v>99</v>
      </c>
      <c r="AG126" s="94">
        <f t="shared" ref="AG126" si="857">AC126+1</f>
        <v>41293</v>
      </c>
      <c r="AH126" s="194">
        <f t="shared" si="442"/>
        <v>41293</v>
      </c>
      <c r="AI126" s="142" t="s">
        <v>82</v>
      </c>
      <c r="AJ126" s="142"/>
      <c r="AK126" s="216" t="s">
        <v>99</v>
      </c>
      <c r="AL126" s="225" t="s">
        <v>85</v>
      </c>
      <c r="AM126" s="227">
        <v>1</v>
      </c>
      <c r="AN126" s="229">
        <f>SUMPRODUCT((学年=AM126)*(TEXT(日,"yymm")=TEXT(AL120,"yymm"))*日時数+(学年=AM126)*(TEXT(月,"yymm")=TEXT(AL120,"yymm"))*月時数+(学年=AM126)*(TEXT(火,"yymm")=TEXT(AL120,"yymm"))*火時数+(学年=AM126)*(TEXT(水,"yymm")=TEXT(AL120,"yymm"))*水時数+(学年=AM126)*(TEXT(木,"yymm")=TEXT(AL120,"yymm"))*木時数+(学年=AM126)*(TEXT(金,"yymm")=TEXT(AL120,"yymm"))*金時数+(学年=AM126)*(TEXT(土,"yymm")=TEXT(AL120,"yymm"))*土時数)</f>
        <v>92.5</v>
      </c>
      <c r="AO126" s="229">
        <f>AO113+AN126</f>
        <v>859</v>
      </c>
      <c r="AP126" s="237"/>
      <c r="AQ126" s="238"/>
      <c r="AR126" s="125"/>
      <c r="AT126" s="274" t="str">
        <f t="shared" ref="AT126" ca="1" si="858">IF(OFFSET($AU$3,(ROW()-3)/3,0)=0,"",OFFSET($AU$3,(ROW()-3)/3,0))</f>
        <v/>
      </c>
    </row>
    <row r="127" spans="1:54" s="76" customFormat="1" ht="7.5" customHeight="1">
      <c r="A127" s="212"/>
      <c r="B127" s="92">
        <v>2</v>
      </c>
      <c r="C127" s="93">
        <f>C126</f>
        <v>41287</v>
      </c>
      <c r="D127" s="263">
        <f t="shared" ref="D127" si="859">D126</f>
        <v>41287</v>
      </c>
      <c r="E127" s="142" t="s">
        <v>82</v>
      </c>
      <c r="F127" s="142"/>
      <c r="G127" s="223"/>
      <c r="H127" s="94">
        <f>H126</f>
        <v>41288</v>
      </c>
      <c r="I127" s="199">
        <f t="shared" ref="I127" si="860">I126</f>
        <v>41288</v>
      </c>
      <c r="J127" s="142" t="s">
        <v>82</v>
      </c>
      <c r="K127" s="142"/>
      <c r="L127" s="223"/>
      <c r="M127" s="94">
        <f>M126</f>
        <v>41289</v>
      </c>
      <c r="N127" s="199">
        <f t="shared" ref="N127" si="861">N126</f>
        <v>41289</v>
      </c>
      <c r="O127" s="142"/>
      <c r="P127" s="142">
        <v>6</v>
      </c>
      <c r="Q127" s="223"/>
      <c r="R127" s="94">
        <f>R126</f>
        <v>41290</v>
      </c>
      <c r="S127" s="204">
        <f t="shared" ref="S127" si="862">S126</f>
        <v>41290</v>
      </c>
      <c r="T127" s="142"/>
      <c r="U127" s="142">
        <v>5</v>
      </c>
      <c r="V127" s="209"/>
      <c r="W127" s="94">
        <f>W126</f>
        <v>41291</v>
      </c>
      <c r="X127" s="199">
        <f t="shared" ref="X127" si="863">X126</f>
        <v>41291</v>
      </c>
      <c r="Y127" s="142"/>
      <c r="Z127" s="142">
        <v>6</v>
      </c>
      <c r="AA127" s="223"/>
      <c r="AB127" s="94">
        <f>AB126</f>
        <v>41292</v>
      </c>
      <c r="AC127" s="199">
        <f t="shared" ref="AC127" si="864">AC126</f>
        <v>41292</v>
      </c>
      <c r="AD127" s="142"/>
      <c r="AE127" s="142">
        <v>6</v>
      </c>
      <c r="AF127" s="223"/>
      <c r="AG127" s="94">
        <f>AG126</f>
        <v>41293</v>
      </c>
      <c r="AH127" s="195">
        <f t="shared" ref="AH127" si="865">AH126</f>
        <v>41293</v>
      </c>
      <c r="AI127" s="142" t="s">
        <v>82</v>
      </c>
      <c r="AJ127" s="142"/>
      <c r="AK127" s="217"/>
      <c r="AL127" s="225"/>
      <c r="AM127" s="228"/>
      <c r="AN127" s="230"/>
      <c r="AO127" s="230"/>
      <c r="AP127" s="239"/>
      <c r="AQ127" s="240"/>
      <c r="AR127" s="125"/>
      <c r="AT127" s="272"/>
      <c r="AU127" s="127"/>
      <c r="AV127" s="127"/>
      <c r="AW127" s="127"/>
      <c r="AX127" s="127"/>
      <c r="AY127" s="127"/>
      <c r="AZ127" s="127"/>
      <c r="BA127" s="127"/>
      <c r="BB127" s="127"/>
    </row>
    <row r="128" spans="1:54" s="76" customFormat="1" ht="7.5" customHeight="1">
      <c r="A128" s="212"/>
      <c r="B128" s="92">
        <v>3</v>
      </c>
      <c r="C128" s="93">
        <f>C126</f>
        <v>41287</v>
      </c>
      <c r="D128" s="263">
        <f t="shared" ref="D128" si="866">D126</f>
        <v>41287</v>
      </c>
      <c r="E128" s="142" t="s">
        <v>82</v>
      </c>
      <c r="F128" s="142"/>
      <c r="G128" s="224"/>
      <c r="H128" s="94">
        <f>H126</f>
        <v>41288</v>
      </c>
      <c r="I128" s="200">
        <f t="shared" ref="I128" si="867">I126</f>
        <v>41288</v>
      </c>
      <c r="J128" s="142" t="s">
        <v>82</v>
      </c>
      <c r="K128" s="142"/>
      <c r="L128" s="224"/>
      <c r="M128" s="94">
        <f>M126</f>
        <v>41289</v>
      </c>
      <c r="N128" s="200">
        <f t="shared" ref="N128" si="868">N126</f>
        <v>41289</v>
      </c>
      <c r="O128" s="142"/>
      <c r="P128" s="142">
        <v>6</v>
      </c>
      <c r="Q128" s="224"/>
      <c r="R128" s="94">
        <f>R126</f>
        <v>41290</v>
      </c>
      <c r="S128" s="205">
        <f t="shared" ref="S128" si="869">S126</f>
        <v>41290</v>
      </c>
      <c r="T128" s="142"/>
      <c r="U128" s="142">
        <v>5</v>
      </c>
      <c r="V128" s="210"/>
      <c r="W128" s="94">
        <f>W126</f>
        <v>41291</v>
      </c>
      <c r="X128" s="200">
        <f t="shared" ref="X128" si="870">X126</f>
        <v>41291</v>
      </c>
      <c r="Y128" s="142"/>
      <c r="Z128" s="142">
        <v>6</v>
      </c>
      <c r="AA128" s="224"/>
      <c r="AB128" s="94">
        <f>AB126</f>
        <v>41292</v>
      </c>
      <c r="AC128" s="200">
        <f t="shared" ref="AC128" si="871">AC126</f>
        <v>41292</v>
      </c>
      <c r="AD128" s="142"/>
      <c r="AE128" s="142">
        <v>6</v>
      </c>
      <c r="AF128" s="224"/>
      <c r="AG128" s="94">
        <f>AG126</f>
        <v>41293</v>
      </c>
      <c r="AH128" s="197">
        <f t="shared" ref="AH128" si="872">AH126</f>
        <v>41293</v>
      </c>
      <c r="AI128" s="142" t="s">
        <v>82</v>
      </c>
      <c r="AJ128" s="142"/>
      <c r="AK128" s="218"/>
      <c r="AL128" s="225"/>
      <c r="AM128" s="231">
        <v>2</v>
      </c>
      <c r="AN128" s="232">
        <f>SUMPRODUCT((学年=AM128)*(TEXT(日,"yymm")=TEXT(AL120,"yymm"))*日時数+(学年=AM128)*(TEXT(月,"yymm")=TEXT(AL120,"yymm"))*月時数+(学年=AM128)*(TEXT(火,"yymm")=TEXT(AL120,"yymm"))*火時数+(学年=AM128)*(TEXT(水,"yymm")=TEXT(AL120,"yymm"))*水時数+(学年=AM128)*(TEXT(木,"yymm")=TEXT(AL120,"yymm"))*木時数+(学年=AM128)*(TEXT(金,"yymm")=TEXT(AL120,"yymm"))*金時数+(学年=AM128)*(TEXT(土,"yymm")=TEXT(AL120,"yymm"))*土時数)</f>
        <v>92.5</v>
      </c>
      <c r="AO128" s="232">
        <f t="shared" ref="AO128" si="873">AO115+AN128</f>
        <v>862</v>
      </c>
      <c r="AP128" s="239"/>
      <c r="AQ128" s="240"/>
      <c r="AR128" s="125"/>
      <c r="AT128" s="273"/>
      <c r="AU128" s="127"/>
      <c r="AV128" s="127"/>
      <c r="AW128" s="127"/>
      <c r="AX128" s="127"/>
      <c r="AY128" s="127"/>
      <c r="AZ128" s="127"/>
      <c r="BA128" s="127"/>
      <c r="BB128" s="127"/>
    </row>
    <row r="129" spans="1:54" ht="7.5" customHeight="1">
      <c r="A129" s="212" t="str">
        <f>IF(D126="","",IF(D135="","",IF(MONTH(D126)=MONTH(D135),MONTH(D129),"")))</f>
        <v/>
      </c>
      <c r="B129" s="92">
        <v>1</v>
      </c>
      <c r="C129" s="93">
        <f t="shared" ref="C129" si="874">D129</f>
        <v>41294</v>
      </c>
      <c r="D129" s="262">
        <f t="shared" ref="D129" si="875">AH126+1</f>
        <v>41294</v>
      </c>
      <c r="E129" s="142" t="s">
        <v>82</v>
      </c>
      <c r="F129" s="142"/>
      <c r="G129" s="222" t="s">
        <v>99</v>
      </c>
      <c r="H129" s="94">
        <f t="shared" ref="H129" si="876">I129</f>
        <v>41295</v>
      </c>
      <c r="I129" s="198">
        <f t="shared" si="433"/>
        <v>41295</v>
      </c>
      <c r="J129" s="142"/>
      <c r="K129" s="142">
        <v>6</v>
      </c>
      <c r="L129" s="222" t="s">
        <v>99</v>
      </c>
      <c r="M129" s="94">
        <f t="shared" ref="M129" si="877">N129</f>
        <v>41296</v>
      </c>
      <c r="N129" s="198">
        <f t="shared" si="408"/>
        <v>41296</v>
      </c>
      <c r="O129" s="142"/>
      <c r="P129" s="142">
        <v>6</v>
      </c>
      <c r="Q129" s="222"/>
      <c r="R129" s="94">
        <f t="shared" ref="R129" si="878">S129</f>
        <v>41297</v>
      </c>
      <c r="S129" s="203">
        <f t="shared" si="436"/>
        <v>41297</v>
      </c>
      <c r="T129" s="142"/>
      <c r="U129" s="142">
        <v>5</v>
      </c>
      <c r="V129" s="208" t="s">
        <v>99</v>
      </c>
      <c r="W129" s="94">
        <f t="shared" ref="W129" si="879">X129</f>
        <v>41298</v>
      </c>
      <c r="X129" s="198">
        <f t="shared" si="438"/>
        <v>41298</v>
      </c>
      <c r="Y129" s="142"/>
      <c r="Z129" s="142">
        <v>6</v>
      </c>
      <c r="AA129" s="222"/>
      <c r="AB129" s="94">
        <f t="shared" ref="AB129" si="880">AC129</f>
        <v>41299</v>
      </c>
      <c r="AC129" s="198">
        <f t="shared" si="440"/>
        <v>41299</v>
      </c>
      <c r="AD129" s="142"/>
      <c r="AE129" s="142">
        <v>6</v>
      </c>
      <c r="AF129" s="222" t="s">
        <v>99</v>
      </c>
      <c r="AG129" s="94">
        <f t="shared" ref="AG129" si="881">AC129+1</f>
        <v>41300</v>
      </c>
      <c r="AH129" s="194">
        <f t="shared" si="442"/>
        <v>41300</v>
      </c>
      <c r="AI129" s="142" t="s">
        <v>82</v>
      </c>
      <c r="AJ129" s="142"/>
      <c r="AK129" s="216" t="s">
        <v>99</v>
      </c>
      <c r="AL129" s="225"/>
      <c r="AM129" s="231"/>
      <c r="AN129" s="232"/>
      <c r="AO129" s="232"/>
      <c r="AP129" s="239"/>
      <c r="AQ129" s="240"/>
      <c r="AR129" s="125"/>
      <c r="AT129" s="274" t="str">
        <f t="shared" ref="AT129" ca="1" si="882">IF(OFFSET($AU$3,(ROW()-3)/3,0)=0,"",OFFSET($AU$3,(ROW()-3)/3,0))</f>
        <v/>
      </c>
    </row>
    <row r="130" spans="1:54" s="76" customFormat="1" ht="7.5" customHeight="1">
      <c r="A130" s="212"/>
      <c r="B130" s="92">
        <v>2</v>
      </c>
      <c r="C130" s="93">
        <f>C129</f>
        <v>41294</v>
      </c>
      <c r="D130" s="263">
        <f t="shared" ref="D130" si="883">D129</f>
        <v>41294</v>
      </c>
      <c r="E130" s="142" t="s">
        <v>82</v>
      </c>
      <c r="F130" s="142"/>
      <c r="G130" s="223"/>
      <c r="H130" s="94">
        <f>H129</f>
        <v>41295</v>
      </c>
      <c r="I130" s="199">
        <f t="shared" ref="I130" si="884">I129</f>
        <v>41295</v>
      </c>
      <c r="J130" s="142"/>
      <c r="K130" s="142">
        <v>6</v>
      </c>
      <c r="L130" s="223"/>
      <c r="M130" s="94">
        <f>M129</f>
        <v>41296</v>
      </c>
      <c r="N130" s="199">
        <f t="shared" ref="N130" si="885">N129</f>
        <v>41296</v>
      </c>
      <c r="O130" s="142"/>
      <c r="P130" s="142">
        <v>6</v>
      </c>
      <c r="Q130" s="223"/>
      <c r="R130" s="94">
        <f>R129</f>
        <v>41297</v>
      </c>
      <c r="S130" s="204">
        <f t="shared" ref="S130" si="886">S129</f>
        <v>41297</v>
      </c>
      <c r="T130" s="142"/>
      <c r="U130" s="142">
        <v>5</v>
      </c>
      <c r="V130" s="209"/>
      <c r="W130" s="94">
        <f>W129</f>
        <v>41298</v>
      </c>
      <c r="X130" s="199">
        <f t="shared" ref="X130" si="887">X129</f>
        <v>41298</v>
      </c>
      <c r="Y130" s="142"/>
      <c r="Z130" s="142">
        <v>6</v>
      </c>
      <c r="AA130" s="223"/>
      <c r="AB130" s="94">
        <f>AB129</f>
        <v>41299</v>
      </c>
      <c r="AC130" s="199">
        <f t="shared" ref="AC130" si="888">AC129</f>
        <v>41299</v>
      </c>
      <c r="AD130" s="142"/>
      <c r="AE130" s="142">
        <v>6</v>
      </c>
      <c r="AF130" s="223"/>
      <c r="AG130" s="94">
        <f>AG129</f>
        <v>41300</v>
      </c>
      <c r="AH130" s="195">
        <f t="shared" ref="AH130" si="889">AH129</f>
        <v>41300</v>
      </c>
      <c r="AI130" s="142" t="s">
        <v>82</v>
      </c>
      <c r="AJ130" s="142"/>
      <c r="AK130" s="217"/>
      <c r="AL130" s="225"/>
      <c r="AM130" s="231">
        <v>3</v>
      </c>
      <c r="AN130" s="232">
        <f>SUMPRODUCT((学年=AM130)*(TEXT(日,"yymm")=TEXT(AL120,"yymm"))*日時数+(学年=AM130)*(TEXT(月,"yymm")=TEXT(AL120,"yymm"))*月時数+(学年=AM130)*(TEXT(火,"yymm")=TEXT(AL120,"yymm"))*火時数+(学年=AM130)*(TEXT(水,"yymm")=TEXT(AL120,"yymm"))*水時数+(学年=AM130)*(TEXT(木,"yymm")=TEXT(AL120,"yymm"))*木時数+(学年=AM130)*(TEXT(金,"yymm")=TEXT(AL120,"yymm"))*金時数+(学年=AM130)*(TEXT(土,"yymm")=TEXT(AL120,"yymm"))*土時数)</f>
        <v>94.5</v>
      </c>
      <c r="AO130" s="232">
        <f t="shared" ref="AO130" si="890">AO117+AN130</f>
        <v>877</v>
      </c>
      <c r="AP130" s="239"/>
      <c r="AQ130" s="240"/>
      <c r="AR130" s="125"/>
      <c r="AT130" s="272"/>
      <c r="AU130" s="127"/>
      <c r="AV130" s="127"/>
      <c r="AW130" s="127"/>
      <c r="AX130" s="127"/>
      <c r="AY130" s="127"/>
      <c r="AZ130" s="127"/>
      <c r="BA130" s="127"/>
      <c r="BB130" s="127"/>
    </row>
    <row r="131" spans="1:54" s="76" customFormat="1" ht="7.5" customHeight="1">
      <c r="A131" s="212"/>
      <c r="B131" s="92">
        <v>3</v>
      </c>
      <c r="C131" s="93">
        <f>C129</f>
        <v>41294</v>
      </c>
      <c r="D131" s="263">
        <f t="shared" ref="D131" si="891">D129</f>
        <v>41294</v>
      </c>
      <c r="E131" s="142" t="s">
        <v>82</v>
      </c>
      <c r="F131" s="142"/>
      <c r="G131" s="224"/>
      <c r="H131" s="94">
        <f>H129</f>
        <v>41295</v>
      </c>
      <c r="I131" s="200">
        <f t="shared" ref="I131" si="892">I129</f>
        <v>41295</v>
      </c>
      <c r="J131" s="142"/>
      <c r="K131" s="142">
        <v>6</v>
      </c>
      <c r="L131" s="224"/>
      <c r="M131" s="94">
        <f>M129</f>
        <v>41296</v>
      </c>
      <c r="N131" s="200">
        <f t="shared" ref="N131" si="893">N129</f>
        <v>41296</v>
      </c>
      <c r="O131" s="142"/>
      <c r="P131" s="142">
        <v>6</v>
      </c>
      <c r="Q131" s="224"/>
      <c r="R131" s="94">
        <f>R129</f>
        <v>41297</v>
      </c>
      <c r="S131" s="205">
        <f t="shared" ref="S131" si="894">S129</f>
        <v>41297</v>
      </c>
      <c r="T131" s="142"/>
      <c r="U131" s="142">
        <v>6</v>
      </c>
      <c r="V131" s="210"/>
      <c r="W131" s="94">
        <f>W129</f>
        <v>41298</v>
      </c>
      <c r="X131" s="200">
        <f t="shared" ref="X131" si="895">X129</f>
        <v>41298</v>
      </c>
      <c r="Y131" s="142"/>
      <c r="Z131" s="142">
        <v>6</v>
      </c>
      <c r="AA131" s="224"/>
      <c r="AB131" s="94">
        <f>AB129</f>
        <v>41299</v>
      </c>
      <c r="AC131" s="200">
        <f t="shared" ref="AC131" si="896">AC129</f>
        <v>41299</v>
      </c>
      <c r="AD131" s="142"/>
      <c r="AE131" s="142">
        <v>6</v>
      </c>
      <c r="AF131" s="224"/>
      <c r="AG131" s="94">
        <f>AG129</f>
        <v>41300</v>
      </c>
      <c r="AH131" s="197">
        <f t="shared" ref="AH131" si="897">AH129</f>
        <v>41300</v>
      </c>
      <c r="AI131" s="142" t="s">
        <v>82</v>
      </c>
      <c r="AJ131" s="142"/>
      <c r="AK131" s="218"/>
      <c r="AL131" s="226"/>
      <c r="AM131" s="231"/>
      <c r="AN131" s="232"/>
      <c r="AO131" s="232"/>
      <c r="AP131" s="239"/>
      <c r="AQ131" s="240"/>
      <c r="AR131" s="125"/>
      <c r="AT131" s="273"/>
      <c r="AU131" s="127"/>
      <c r="AV131" s="127"/>
      <c r="AW131" s="127"/>
      <c r="AX131" s="127"/>
      <c r="AY131" s="127"/>
      <c r="AZ131" s="127"/>
      <c r="BA131" s="127"/>
      <c r="BB131" s="127"/>
    </row>
    <row r="132" spans="1:54" ht="7.5" customHeight="1">
      <c r="A132" s="212" t="str">
        <f>IF(D129="","",IF(D138="","",IF(MONTH(D129)=MONTH(D138),MONTH(D132),"")))</f>
        <v/>
      </c>
      <c r="B132" s="92">
        <v>1</v>
      </c>
      <c r="C132" s="93">
        <f t="shared" ref="C132" si="898">D132</f>
        <v>41301</v>
      </c>
      <c r="D132" s="262">
        <f t="shared" ref="D132" si="899">AH129+1</f>
        <v>41301</v>
      </c>
      <c r="E132" s="142" t="s">
        <v>82</v>
      </c>
      <c r="F132" s="142"/>
      <c r="G132" s="222" t="s">
        <v>99</v>
      </c>
      <c r="H132" s="94">
        <f t="shared" ref="H132" si="900">I132</f>
        <v>41302</v>
      </c>
      <c r="I132" s="198">
        <f t="shared" si="433"/>
        <v>41302</v>
      </c>
      <c r="J132" s="142"/>
      <c r="K132" s="142">
        <v>6</v>
      </c>
      <c r="L132" s="222" t="s">
        <v>221</v>
      </c>
      <c r="M132" s="94">
        <f t="shared" ref="M132" si="901">N132</f>
        <v>41303</v>
      </c>
      <c r="N132" s="198">
        <f t="shared" si="408"/>
        <v>41303</v>
      </c>
      <c r="O132" s="142"/>
      <c r="P132" s="142">
        <v>6</v>
      </c>
      <c r="Q132" s="222" t="s">
        <v>99</v>
      </c>
      <c r="R132" s="94">
        <f t="shared" ref="R132" si="902">S132</f>
        <v>41304</v>
      </c>
      <c r="S132" s="203">
        <f t="shared" si="436"/>
        <v>41304</v>
      </c>
      <c r="T132" s="142" t="s">
        <v>87</v>
      </c>
      <c r="U132" s="142">
        <v>0</v>
      </c>
      <c r="V132" s="208" t="s">
        <v>222</v>
      </c>
      <c r="W132" s="94">
        <f t="shared" ref="W132" si="903">X132</f>
        <v>41305</v>
      </c>
      <c r="X132" s="198">
        <f t="shared" si="438"/>
        <v>41305</v>
      </c>
      <c r="Y132" s="142"/>
      <c r="Z132" s="142">
        <v>6</v>
      </c>
      <c r="AA132" s="222" t="s">
        <v>99</v>
      </c>
      <c r="AB132" s="94">
        <f t="shared" ref="AB132" si="904">AC132</f>
        <v>41306</v>
      </c>
      <c r="AC132" s="198">
        <f t="shared" si="440"/>
        <v>41306</v>
      </c>
      <c r="AD132" s="142"/>
      <c r="AE132" s="142">
        <v>6</v>
      </c>
      <c r="AF132" s="222" t="s">
        <v>135</v>
      </c>
      <c r="AG132" s="94">
        <f t="shared" ref="AG132" si="905">AC132+1</f>
        <v>41307</v>
      </c>
      <c r="AH132" s="194">
        <f t="shared" si="442"/>
        <v>41307</v>
      </c>
      <c r="AI132" s="142" t="s">
        <v>82</v>
      </c>
      <c r="AJ132" s="142"/>
      <c r="AK132" s="216" t="s">
        <v>99</v>
      </c>
      <c r="AL132" s="103"/>
      <c r="AM132" s="112"/>
      <c r="AN132" s="113"/>
      <c r="AO132" s="113"/>
      <c r="AP132" s="113"/>
      <c r="AQ132" s="114"/>
      <c r="AR132" s="125"/>
      <c r="AT132" s="274" t="str">
        <f t="shared" ref="AT132" ca="1" si="906">IF(OFFSET($AU$3,(ROW()-3)/3,0)=0,"",OFFSET($AU$3,(ROW()-3)/3,0))</f>
        <v/>
      </c>
    </row>
    <row r="133" spans="1:54" s="76" customFormat="1" ht="7.5" customHeight="1">
      <c r="A133" s="212"/>
      <c r="B133" s="92">
        <v>2</v>
      </c>
      <c r="C133" s="93">
        <f>C132</f>
        <v>41301</v>
      </c>
      <c r="D133" s="263">
        <f t="shared" ref="D133" si="907">D132</f>
        <v>41301</v>
      </c>
      <c r="E133" s="142" t="s">
        <v>82</v>
      </c>
      <c r="F133" s="142"/>
      <c r="G133" s="223"/>
      <c r="H133" s="94">
        <f>H132</f>
        <v>41302</v>
      </c>
      <c r="I133" s="199">
        <f t="shared" ref="I133" si="908">I132</f>
        <v>41302</v>
      </c>
      <c r="J133" s="142"/>
      <c r="K133" s="142">
        <v>6</v>
      </c>
      <c r="L133" s="223"/>
      <c r="M133" s="94">
        <f>M132</f>
        <v>41303</v>
      </c>
      <c r="N133" s="199">
        <f t="shared" ref="N133" si="909">N132</f>
        <v>41303</v>
      </c>
      <c r="O133" s="142"/>
      <c r="P133" s="142">
        <v>6</v>
      </c>
      <c r="Q133" s="223"/>
      <c r="R133" s="94">
        <f>R132</f>
        <v>41304</v>
      </c>
      <c r="S133" s="204">
        <f t="shared" ref="S133" si="910">S132</f>
        <v>41304</v>
      </c>
      <c r="T133" s="142" t="s">
        <v>87</v>
      </c>
      <c r="U133" s="142">
        <v>0</v>
      </c>
      <c r="V133" s="209"/>
      <c r="W133" s="94">
        <f>W132</f>
        <v>41305</v>
      </c>
      <c r="X133" s="199">
        <f t="shared" ref="X133" si="911">X132</f>
        <v>41305</v>
      </c>
      <c r="Y133" s="142"/>
      <c r="Z133" s="142">
        <v>6</v>
      </c>
      <c r="AA133" s="223"/>
      <c r="AB133" s="94">
        <f>AB132</f>
        <v>41306</v>
      </c>
      <c r="AC133" s="199">
        <f t="shared" ref="AC133" si="912">AC132</f>
        <v>41306</v>
      </c>
      <c r="AD133" s="142"/>
      <c r="AE133" s="142">
        <v>6</v>
      </c>
      <c r="AF133" s="223"/>
      <c r="AG133" s="94">
        <f>AG132</f>
        <v>41307</v>
      </c>
      <c r="AH133" s="195">
        <f t="shared" ref="AH133" si="913">AH132</f>
        <v>41307</v>
      </c>
      <c r="AI133" s="142" t="s">
        <v>82</v>
      </c>
      <c r="AJ133" s="142"/>
      <c r="AK133" s="217"/>
      <c r="AL133" s="233">
        <f>DATE(YEAR(AL120),MONTH(AL120)+1,1)</f>
        <v>41306</v>
      </c>
      <c r="AM133" s="235">
        <v>1</v>
      </c>
      <c r="AN133" s="219">
        <f>DAY(DATE(YEAR($AL133),MONTH($AL133)+1,1)-1)-SUMPRODUCT((学年=AM133)*(TEXT(日,"yymm")=TEXT($AL133,"yymm"))*(日授給=$AC$1)+(学年=AM133)*(TEXT(月,"yymm")=TEXT($AL133,"yymm"))*(月授給=$AC$1)+(学年=AM133)*(TEXT(火,"yymm")=TEXT($AL133,"yymm"))*(火授給=$AC$1)+(学年=AM133)*(TEXT(水,"yymm")=TEXT($AL133,"yymm"))*(水授給=$AC$1)+(学年=AM133)*(TEXT(木,"yymm")=TEXT($AL133,"yymm"))*(木授給=$AC$1)+(学年=AM133)*(TEXT(金,"yymm")=TEXT($AL133,"yymm"))*(金授給=$AC$1)+(学年=AM133)*(TEXT(土,"yymm")=TEXT($AL133,"yymm"))*(土授給=$AC$1))</f>
        <v>19</v>
      </c>
      <c r="AO133" s="219">
        <f>AN133-SUMPRODUCT((学年=AM133)*(TEXT(日,"yymm")=TEXT($AL133,"yymm"))*(日授給=$X$1)+(学年=AM133)*(TEXT(月,"yymm")=TEXT($AL133,"yymm"))*(月授給=$X$1)+(学年=AM133)*(TEXT(火,"yymm")=TEXT($AL133,"yymm"))*(火授給=$X$1)+(学年=AM133)*(TEXT(水,"yymm")=TEXT($AL133,"yymm"))*(水授給=$X$1)+(学年=AM133)*(TEXT(木,"yymm")=TEXT($AL133,"yymm"))*(木授給=$X$1)+(学年=AM133)*(TEXT(金,"yymm")=TEXT($AL133,"yymm"))*(金授給=$X$1)+(学年=AM133)*(TEXT(土,"yymm")=TEXT($AL133,"yymm"))*(土授給=$X$1))</f>
        <v>19</v>
      </c>
      <c r="AP133" s="219">
        <f>AP120+AN133</f>
        <v>188</v>
      </c>
      <c r="AQ133" s="220">
        <f>AQ120+AO133</f>
        <v>176</v>
      </c>
      <c r="AR133" s="101"/>
      <c r="AT133" s="272"/>
      <c r="AU133" s="127"/>
      <c r="AV133" s="127"/>
      <c r="AW133" s="127"/>
      <c r="AX133" s="127"/>
      <c r="AY133" s="127"/>
      <c r="AZ133" s="127"/>
      <c r="BA133" s="127"/>
      <c r="BB133" s="127"/>
    </row>
    <row r="134" spans="1:54" s="76" customFormat="1" ht="7.5" customHeight="1">
      <c r="A134" s="212"/>
      <c r="B134" s="92">
        <v>3</v>
      </c>
      <c r="C134" s="93">
        <f>C132</f>
        <v>41301</v>
      </c>
      <c r="D134" s="263">
        <f t="shared" ref="D134" si="914">D132</f>
        <v>41301</v>
      </c>
      <c r="E134" s="142" t="s">
        <v>82</v>
      </c>
      <c r="F134" s="142"/>
      <c r="G134" s="224"/>
      <c r="H134" s="94">
        <f>H132</f>
        <v>41302</v>
      </c>
      <c r="I134" s="200">
        <f t="shared" ref="I134" si="915">I132</f>
        <v>41302</v>
      </c>
      <c r="J134" s="142"/>
      <c r="K134" s="142">
        <v>6</v>
      </c>
      <c r="L134" s="224"/>
      <c r="M134" s="94">
        <f>M132</f>
        <v>41303</v>
      </c>
      <c r="N134" s="200">
        <f t="shared" ref="N134" si="916">N132</f>
        <v>41303</v>
      </c>
      <c r="O134" s="142"/>
      <c r="P134" s="142">
        <v>6</v>
      </c>
      <c r="Q134" s="224"/>
      <c r="R134" s="94">
        <f>R132</f>
        <v>41304</v>
      </c>
      <c r="S134" s="205">
        <f t="shared" ref="S134" si="917">S132</f>
        <v>41304</v>
      </c>
      <c r="T134" s="142" t="s">
        <v>87</v>
      </c>
      <c r="U134" s="142">
        <v>0</v>
      </c>
      <c r="V134" s="210"/>
      <c r="W134" s="94">
        <f>W132</f>
        <v>41305</v>
      </c>
      <c r="X134" s="200">
        <f t="shared" ref="X134" si="918">X132</f>
        <v>41305</v>
      </c>
      <c r="Y134" s="142"/>
      <c r="Z134" s="142">
        <v>6</v>
      </c>
      <c r="AA134" s="224"/>
      <c r="AB134" s="94">
        <f>AB132</f>
        <v>41306</v>
      </c>
      <c r="AC134" s="200">
        <f t="shared" ref="AC134" si="919">AC132</f>
        <v>41306</v>
      </c>
      <c r="AD134" s="142"/>
      <c r="AE134" s="142">
        <v>6</v>
      </c>
      <c r="AF134" s="224"/>
      <c r="AG134" s="94">
        <f>AG132</f>
        <v>41307</v>
      </c>
      <c r="AH134" s="197">
        <f t="shared" ref="AH134" si="920">AH132</f>
        <v>41307</v>
      </c>
      <c r="AI134" s="142" t="s">
        <v>82</v>
      </c>
      <c r="AJ134" s="142"/>
      <c r="AK134" s="218"/>
      <c r="AL134" s="234"/>
      <c r="AM134" s="231"/>
      <c r="AN134" s="215"/>
      <c r="AO134" s="215"/>
      <c r="AP134" s="215"/>
      <c r="AQ134" s="221"/>
      <c r="AR134" s="101"/>
      <c r="AT134" s="273"/>
      <c r="AU134" s="127"/>
      <c r="AV134" s="127"/>
      <c r="AW134" s="127"/>
      <c r="AX134" s="127"/>
      <c r="AY134" s="127"/>
      <c r="AZ134" s="127"/>
      <c r="BA134" s="127"/>
      <c r="BB134" s="127"/>
    </row>
    <row r="135" spans="1:54" ht="7.5" customHeight="1">
      <c r="A135" s="212" t="str">
        <f>IF(D132="","",IF(D141="","",IF(MONTH(D132)=MONTH(D141),MONTH(D135),"")))</f>
        <v/>
      </c>
      <c r="B135" s="92">
        <v>1</v>
      </c>
      <c r="C135" s="93">
        <f t="shared" ref="C135" si="921">D135</f>
        <v>41308</v>
      </c>
      <c r="D135" s="262">
        <f t="shared" ref="D135" si="922">AH132+1</f>
        <v>41308</v>
      </c>
      <c r="E135" s="142" t="s">
        <v>82</v>
      </c>
      <c r="F135" s="142"/>
      <c r="G135" s="222" t="s">
        <v>99</v>
      </c>
      <c r="H135" s="94">
        <f t="shared" ref="H135" si="923">I135</f>
        <v>41309</v>
      </c>
      <c r="I135" s="198">
        <f t="shared" si="433"/>
        <v>41309</v>
      </c>
      <c r="J135" s="142"/>
      <c r="K135" s="142">
        <v>6</v>
      </c>
      <c r="L135" s="222" t="s">
        <v>114</v>
      </c>
      <c r="M135" s="94">
        <f t="shared" ref="M135" si="924">N135</f>
        <v>41310</v>
      </c>
      <c r="N135" s="198">
        <f t="shared" si="408"/>
        <v>41310</v>
      </c>
      <c r="O135" s="142"/>
      <c r="P135" s="142">
        <v>6</v>
      </c>
      <c r="Q135" s="222" t="s">
        <v>99</v>
      </c>
      <c r="R135" s="94">
        <f t="shared" ref="R135" si="925">S135</f>
        <v>41311</v>
      </c>
      <c r="S135" s="203">
        <f t="shared" si="436"/>
        <v>41311</v>
      </c>
      <c r="T135" s="142"/>
      <c r="U135" s="142">
        <v>5</v>
      </c>
      <c r="V135" s="208" t="s">
        <v>140</v>
      </c>
      <c r="W135" s="94">
        <f t="shared" ref="W135" si="926">X135</f>
        <v>41312</v>
      </c>
      <c r="X135" s="198">
        <f t="shared" si="438"/>
        <v>41312</v>
      </c>
      <c r="Y135" s="142"/>
      <c r="Z135" s="142">
        <v>6</v>
      </c>
      <c r="AA135" s="222" t="s">
        <v>99</v>
      </c>
      <c r="AB135" s="94">
        <f t="shared" ref="AB135" si="927">AC135</f>
        <v>41313</v>
      </c>
      <c r="AC135" s="198">
        <f t="shared" si="440"/>
        <v>41313</v>
      </c>
      <c r="AD135" s="142"/>
      <c r="AE135" s="142">
        <v>6</v>
      </c>
      <c r="AF135" s="222" t="s">
        <v>168</v>
      </c>
      <c r="AG135" s="94">
        <f t="shared" ref="AG135" si="928">AC135+1</f>
        <v>41314</v>
      </c>
      <c r="AH135" s="194">
        <f t="shared" si="442"/>
        <v>41314</v>
      </c>
      <c r="AI135" s="142" t="s">
        <v>82</v>
      </c>
      <c r="AJ135" s="142"/>
      <c r="AK135" s="216" t="s">
        <v>99</v>
      </c>
      <c r="AL135" s="236" t="s">
        <v>84</v>
      </c>
      <c r="AM135" s="231">
        <v>2</v>
      </c>
      <c r="AN135" s="215">
        <f>DAY(DATE(YEAR($AL133),MONTH($AL133)+1,1)-1)-SUMPRODUCT((学年=AM135)*(TEXT(日,"yymm")=TEXT($AL133,"yymm"))*(日授給=$AC$1)+(学年=AM135)*(TEXT(月,"yymm")=TEXT($AL133,"yymm"))*(月授給=$AC$1)+(学年=AM135)*(TEXT(火,"yymm")=TEXT($AL133,"yymm"))*(火授給=$AC$1)+(学年=AM135)*(TEXT(水,"yymm")=TEXT($AL133,"yymm"))*(水授給=$AC$1)+(学年=AM135)*(TEXT(木,"yymm")=TEXT($AL133,"yymm"))*(木授給=$AC$1)+(学年=AM135)*(TEXT(金,"yymm")=TEXT($AL133,"yymm"))*(金授給=$AC$1)+(学年=AM135)*(TEXT(土,"yymm")=TEXT($AL133,"yymm"))*(土授給=$AC$1))</f>
        <v>19</v>
      </c>
      <c r="AO135" s="215">
        <f>AN135-SUMPRODUCT((学年=AM135)*(TEXT(日,"yymm")=TEXT($AL133,"yymm"))*(日授給=$X$1)+(学年=AM135)*(TEXT(月,"yymm")=TEXT($AL133,"yymm"))*(月授給=$X$1)+(学年=AM135)*(TEXT(火,"yymm")=TEXT($AL133,"yymm"))*(火授給=$X$1)+(学年=AM135)*(TEXT(水,"yymm")=TEXT($AL133,"yymm"))*(水授給=$X$1)+(学年=AM135)*(TEXT(木,"yymm")=TEXT($AL133,"yymm"))*(木授給=$X$1)+(学年=AM135)*(TEXT(金,"yymm")=TEXT($AL133,"yymm"))*(金授給=$X$1)+(学年=AM135)*(TEXT(土,"yymm")=TEXT($AL133,"yymm"))*(土授給=$X$1))</f>
        <v>19</v>
      </c>
      <c r="AP135" s="215">
        <f t="shared" ref="AP135" si="929">AP122+AN135</f>
        <v>189</v>
      </c>
      <c r="AQ135" s="221">
        <f t="shared" ref="AQ135" si="930">AQ122+AO135</f>
        <v>176</v>
      </c>
      <c r="AR135" s="125"/>
      <c r="AT135" s="274" t="str">
        <f t="shared" ref="AT135" ca="1" si="931">IF(OFFSET($AU$3,(ROW()-3)/3,0)=0,"",OFFSET($AU$3,(ROW()-3)/3,0))</f>
        <v/>
      </c>
    </row>
    <row r="136" spans="1:54" s="76" customFormat="1" ht="7.5" customHeight="1">
      <c r="A136" s="212"/>
      <c r="B136" s="92">
        <v>2</v>
      </c>
      <c r="C136" s="93">
        <f>C135</f>
        <v>41308</v>
      </c>
      <c r="D136" s="263">
        <f t="shared" ref="D136" si="932">D135</f>
        <v>41308</v>
      </c>
      <c r="E136" s="142" t="s">
        <v>82</v>
      </c>
      <c r="F136" s="142"/>
      <c r="G136" s="223"/>
      <c r="H136" s="94">
        <f>H135</f>
        <v>41309</v>
      </c>
      <c r="I136" s="199">
        <f t="shared" ref="I136" si="933">I135</f>
        <v>41309</v>
      </c>
      <c r="J136" s="142"/>
      <c r="K136" s="142">
        <v>6</v>
      </c>
      <c r="L136" s="223"/>
      <c r="M136" s="94">
        <f>M135</f>
        <v>41310</v>
      </c>
      <c r="N136" s="199">
        <f t="shared" ref="N136" si="934">N135</f>
        <v>41310</v>
      </c>
      <c r="O136" s="142"/>
      <c r="P136" s="142">
        <v>6</v>
      </c>
      <c r="Q136" s="223"/>
      <c r="R136" s="94">
        <f>R135</f>
        <v>41311</v>
      </c>
      <c r="S136" s="204">
        <f t="shared" ref="S136" si="935">S135</f>
        <v>41311</v>
      </c>
      <c r="T136" s="142"/>
      <c r="U136" s="142">
        <v>5</v>
      </c>
      <c r="V136" s="209"/>
      <c r="W136" s="94">
        <f>W135</f>
        <v>41312</v>
      </c>
      <c r="X136" s="199">
        <f t="shared" ref="X136" si="936">X135</f>
        <v>41312</v>
      </c>
      <c r="Y136" s="142"/>
      <c r="Z136" s="142">
        <v>6</v>
      </c>
      <c r="AA136" s="223"/>
      <c r="AB136" s="94">
        <f>AB135</f>
        <v>41313</v>
      </c>
      <c r="AC136" s="199">
        <f t="shared" ref="AC136" si="937">AC135</f>
        <v>41313</v>
      </c>
      <c r="AD136" s="142"/>
      <c r="AE136" s="142">
        <v>6</v>
      </c>
      <c r="AF136" s="223"/>
      <c r="AG136" s="94">
        <f>AG135</f>
        <v>41314</v>
      </c>
      <c r="AH136" s="195">
        <f t="shared" ref="AH136" si="938">AH135</f>
        <v>41314</v>
      </c>
      <c r="AI136" s="142" t="s">
        <v>82</v>
      </c>
      <c r="AJ136" s="142"/>
      <c r="AK136" s="217"/>
      <c r="AL136" s="236"/>
      <c r="AM136" s="231"/>
      <c r="AN136" s="215"/>
      <c r="AO136" s="215"/>
      <c r="AP136" s="215"/>
      <c r="AQ136" s="221"/>
      <c r="AR136" s="125"/>
      <c r="AT136" s="272"/>
      <c r="AU136" s="127"/>
      <c r="AV136" s="127"/>
      <c r="AW136" s="127"/>
      <c r="AX136" s="127"/>
      <c r="AY136" s="127"/>
      <c r="AZ136" s="127"/>
      <c r="BA136" s="127"/>
      <c r="BB136" s="127"/>
    </row>
    <row r="137" spans="1:54" s="76" customFormat="1" ht="7.5" customHeight="1">
      <c r="A137" s="212"/>
      <c r="B137" s="92">
        <v>3</v>
      </c>
      <c r="C137" s="93">
        <f>C135</f>
        <v>41308</v>
      </c>
      <c r="D137" s="263">
        <f t="shared" ref="D137" si="939">D135</f>
        <v>41308</v>
      </c>
      <c r="E137" s="142" t="s">
        <v>82</v>
      </c>
      <c r="F137" s="142"/>
      <c r="G137" s="224"/>
      <c r="H137" s="94">
        <f>H135</f>
        <v>41309</v>
      </c>
      <c r="I137" s="200">
        <f t="shared" ref="I137" si="940">I135</f>
        <v>41309</v>
      </c>
      <c r="J137" s="142"/>
      <c r="K137" s="142">
        <v>6</v>
      </c>
      <c r="L137" s="224"/>
      <c r="M137" s="94">
        <f>M135</f>
        <v>41310</v>
      </c>
      <c r="N137" s="200">
        <f t="shared" ref="N137" si="941">N135</f>
        <v>41310</v>
      </c>
      <c r="O137" s="142"/>
      <c r="P137" s="142">
        <v>6</v>
      </c>
      <c r="Q137" s="224"/>
      <c r="R137" s="94">
        <f>R135</f>
        <v>41311</v>
      </c>
      <c r="S137" s="205">
        <f t="shared" ref="S137" si="942">S135</f>
        <v>41311</v>
      </c>
      <c r="T137" s="142"/>
      <c r="U137" s="142">
        <v>5</v>
      </c>
      <c r="V137" s="210"/>
      <c r="W137" s="94">
        <f>W135</f>
        <v>41312</v>
      </c>
      <c r="X137" s="200">
        <f t="shared" ref="X137" si="943">X135</f>
        <v>41312</v>
      </c>
      <c r="Y137" s="142"/>
      <c r="Z137" s="142">
        <v>6</v>
      </c>
      <c r="AA137" s="224"/>
      <c r="AB137" s="94">
        <f>AB135</f>
        <v>41313</v>
      </c>
      <c r="AC137" s="200">
        <f t="shared" ref="AC137" si="944">AC135</f>
        <v>41313</v>
      </c>
      <c r="AD137" s="142" t="s">
        <v>87</v>
      </c>
      <c r="AE137" s="142">
        <v>0</v>
      </c>
      <c r="AF137" s="224"/>
      <c r="AG137" s="94">
        <f>AG135</f>
        <v>41314</v>
      </c>
      <c r="AH137" s="197">
        <f t="shared" ref="AH137" si="945">AH135</f>
        <v>41314</v>
      </c>
      <c r="AI137" s="142" t="s">
        <v>82</v>
      </c>
      <c r="AJ137" s="142"/>
      <c r="AK137" s="218"/>
      <c r="AL137" s="236"/>
      <c r="AM137" s="231">
        <v>3</v>
      </c>
      <c r="AN137" s="215">
        <f>DAY(DATE(YEAR($AL133),MONTH($AL133)+1,1)-1)-SUMPRODUCT((学年=AM137)*(TEXT(日,"yymm")=TEXT($AL133,"yymm"))*(日授給=$AC$1)+(学年=AM137)*(TEXT(月,"yymm")=TEXT($AL133,"yymm"))*(月授給=$AC$1)+(学年=AM137)*(TEXT(火,"yymm")=TEXT($AL133,"yymm"))*(火授給=$AC$1)+(学年=AM137)*(TEXT(水,"yymm")=TEXT($AL133,"yymm"))*(水授給=$AC$1)+(学年=AM137)*(TEXT(木,"yymm")=TEXT($AL133,"yymm"))*(木授給=$AC$1)+(学年=AM137)*(TEXT(金,"yymm")=TEXT($AL133,"yymm"))*(金授給=$AC$1)+(学年=AM137)*(TEXT(土,"yymm")=TEXT($AL133,"yymm"))*(土授給=$AC$1))</f>
        <v>19</v>
      </c>
      <c r="AO137" s="215">
        <f>AN137-SUMPRODUCT((学年=AM137)*(TEXT(日,"yymm")=TEXT($AL133,"yymm"))*(日授給=$X$1)+(学年=AM137)*(TEXT(月,"yymm")=TEXT($AL133,"yymm"))*(月授給=$X$1)+(学年=AM137)*(TEXT(火,"yymm")=TEXT($AL133,"yymm"))*(火授給=$X$1)+(学年=AM137)*(TEXT(水,"yymm")=TEXT($AL133,"yymm"))*(水授給=$X$1)+(学年=AM137)*(TEXT(木,"yymm")=TEXT($AL133,"yymm"))*(木授給=$X$1)+(学年=AM137)*(TEXT(金,"yymm")=TEXT($AL133,"yymm"))*(金授給=$X$1)+(学年=AM137)*(TEXT(土,"yymm")=TEXT($AL133,"yymm"))*(土授給=$X$1))</f>
        <v>18</v>
      </c>
      <c r="AP137" s="215">
        <f t="shared" ref="AP137" si="946">AP124+AN137</f>
        <v>189</v>
      </c>
      <c r="AQ137" s="221">
        <f t="shared" ref="AQ137" si="947">AQ124+AO137</f>
        <v>176</v>
      </c>
      <c r="AR137" s="125"/>
      <c r="AT137" s="273"/>
      <c r="AU137" s="127"/>
      <c r="AV137" s="127"/>
      <c r="AW137" s="127"/>
      <c r="AX137" s="127"/>
      <c r="AY137" s="127"/>
      <c r="AZ137" s="127"/>
      <c r="BA137" s="127"/>
      <c r="BB137" s="127"/>
    </row>
    <row r="138" spans="1:54" ht="7.5" customHeight="1">
      <c r="A138" s="212">
        <f>IF(D135="","",IF(D144="","",IF(MONTH(D135)=MONTH(D144),MONTH(D138),"")))</f>
        <v>2</v>
      </c>
      <c r="B138" s="92">
        <v>1</v>
      </c>
      <c r="C138" s="93">
        <f t="shared" ref="C138" si="948">D138</f>
        <v>41315</v>
      </c>
      <c r="D138" s="262">
        <f t="shared" ref="D138" si="949">AH135+1</f>
        <v>41315</v>
      </c>
      <c r="E138" s="142" t="s">
        <v>82</v>
      </c>
      <c r="F138" s="142"/>
      <c r="G138" s="222" t="s">
        <v>99</v>
      </c>
      <c r="H138" s="94">
        <f t="shared" ref="H138" si="950">I138</f>
        <v>41316</v>
      </c>
      <c r="I138" s="198">
        <f t="shared" si="433"/>
        <v>41316</v>
      </c>
      <c r="J138" s="142" t="s">
        <v>82</v>
      </c>
      <c r="K138" s="142"/>
      <c r="L138" s="222" t="s">
        <v>29</v>
      </c>
      <c r="M138" s="94">
        <f t="shared" ref="M138" si="951">N138</f>
        <v>41317</v>
      </c>
      <c r="N138" s="198">
        <f t="shared" ref="N138:N162" si="952">I138+1</f>
        <v>41317</v>
      </c>
      <c r="O138" s="142"/>
      <c r="P138" s="142">
        <v>6</v>
      </c>
      <c r="Q138" s="222" t="s">
        <v>99</v>
      </c>
      <c r="R138" s="94">
        <f t="shared" ref="R138" si="953">S138</f>
        <v>41318</v>
      </c>
      <c r="S138" s="203">
        <f t="shared" si="436"/>
        <v>41318</v>
      </c>
      <c r="T138" s="142"/>
      <c r="U138" s="142">
        <v>5</v>
      </c>
      <c r="V138" s="208" t="s">
        <v>100</v>
      </c>
      <c r="W138" s="94">
        <f t="shared" ref="W138" si="954">X138</f>
        <v>41319</v>
      </c>
      <c r="X138" s="198">
        <f t="shared" si="438"/>
        <v>41319</v>
      </c>
      <c r="Y138" s="142"/>
      <c r="Z138" s="142">
        <v>6</v>
      </c>
      <c r="AA138" s="222" t="s">
        <v>99</v>
      </c>
      <c r="AB138" s="94">
        <f t="shared" ref="AB138" si="955">AC138</f>
        <v>41320</v>
      </c>
      <c r="AC138" s="198">
        <f t="shared" si="440"/>
        <v>41320</v>
      </c>
      <c r="AD138" s="142"/>
      <c r="AE138" s="142">
        <v>3</v>
      </c>
      <c r="AF138" s="222" t="s">
        <v>169</v>
      </c>
      <c r="AG138" s="94">
        <f t="shared" ref="AG138" si="956">AC138+1</f>
        <v>41321</v>
      </c>
      <c r="AH138" s="194">
        <f t="shared" si="442"/>
        <v>41321</v>
      </c>
      <c r="AI138" s="142" t="s">
        <v>82</v>
      </c>
      <c r="AJ138" s="142"/>
      <c r="AK138" s="216" t="s">
        <v>99</v>
      </c>
      <c r="AL138" s="236"/>
      <c r="AM138" s="231"/>
      <c r="AN138" s="215"/>
      <c r="AO138" s="215"/>
      <c r="AP138" s="215"/>
      <c r="AQ138" s="221"/>
      <c r="AR138" s="125"/>
      <c r="AT138" s="274" t="str">
        <f t="shared" ref="AT138" ca="1" si="957">IF(OFFSET($AU$3,(ROW()-3)/3,0)=0,"",OFFSET($AU$3,(ROW()-3)/3,0))</f>
        <v/>
      </c>
    </row>
    <row r="139" spans="1:54" s="76" customFormat="1" ht="7.5" customHeight="1">
      <c r="A139" s="212"/>
      <c r="B139" s="92">
        <v>2</v>
      </c>
      <c r="C139" s="93">
        <f>C138</f>
        <v>41315</v>
      </c>
      <c r="D139" s="263">
        <f t="shared" ref="D139" si="958">D138</f>
        <v>41315</v>
      </c>
      <c r="E139" s="142" t="s">
        <v>82</v>
      </c>
      <c r="F139" s="142"/>
      <c r="G139" s="223"/>
      <c r="H139" s="94">
        <f>H138</f>
        <v>41316</v>
      </c>
      <c r="I139" s="199">
        <f t="shared" ref="I139" si="959">I138</f>
        <v>41316</v>
      </c>
      <c r="J139" s="142" t="s">
        <v>82</v>
      </c>
      <c r="K139" s="142"/>
      <c r="L139" s="223"/>
      <c r="M139" s="94">
        <f>M138</f>
        <v>41317</v>
      </c>
      <c r="N139" s="199">
        <f t="shared" ref="N139" si="960">N138</f>
        <v>41317</v>
      </c>
      <c r="O139" s="142"/>
      <c r="P139" s="142">
        <v>6</v>
      </c>
      <c r="Q139" s="223"/>
      <c r="R139" s="94">
        <f>R138</f>
        <v>41318</v>
      </c>
      <c r="S139" s="204">
        <f t="shared" ref="S139" si="961">S138</f>
        <v>41318</v>
      </c>
      <c r="T139" s="142"/>
      <c r="U139" s="142">
        <v>5</v>
      </c>
      <c r="V139" s="209"/>
      <c r="W139" s="94">
        <f>W138</f>
        <v>41319</v>
      </c>
      <c r="X139" s="199">
        <f t="shared" ref="X139" si="962">X138</f>
        <v>41319</v>
      </c>
      <c r="Y139" s="142"/>
      <c r="Z139" s="142">
        <v>6</v>
      </c>
      <c r="AA139" s="223"/>
      <c r="AB139" s="94">
        <f>AB138</f>
        <v>41320</v>
      </c>
      <c r="AC139" s="199">
        <f t="shared" ref="AC139" si="963">AC138</f>
        <v>41320</v>
      </c>
      <c r="AD139" s="142"/>
      <c r="AE139" s="142">
        <v>3</v>
      </c>
      <c r="AF139" s="223"/>
      <c r="AG139" s="94">
        <f>AG138</f>
        <v>41321</v>
      </c>
      <c r="AH139" s="195">
        <f t="shared" ref="AH139" si="964">AH138</f>
        <v>41321</v>
      </c>
      <c r="AI139" s="142" t="s">
        <v>82</v>
      </c>
      <c r="AJ139" s="142"/>
      <c r="AK139" s="217"/>
      <c r="AL139" s="225" t="s">
        <v>85</v>
      </c>
      <c r="AM139" s="227">
        <v>1</v>
      </c>
      <c r="AN139" s="229">
        <f>SUMPRODUCT((学年=AM139)*(TEXT(日,"yymm")=TEXT(AL133,"yymm"))*日時数+(学年=AM139)*(TEXT(月,"yymm")=TEXT(AL133,"yymm"))*月時数+(学年=AM139)*(TEXT(火,"yymm")=TEXT(AL133,"yymm"))*火時数+(学年=AM139)*(TEXT(水,"yymm")=TEXT(AL133,"yymm"))*水時数+(学年=AM139)*(TEXT(木,"yymm")=TEXT(AL133,"yymm"))*木時数+(学年=AM139)*(TEXT(金,"yymm")=TEXT(AL133,"yymm"))*金時数+(学年=AM139)*(TEXT(土,"yymm")=TEXT(AL133,"yymm"))*土時数)</f>
        <v>107</v>
      </c>
      <c r="AO139" s="229">
        <f>AO126+AN139</f>
        <v>966</v>
      </c>
      <c r="AP139" s="237"/>
      <c r="AQ139" s="238"/>
      <c r="AR139" s="125"/>
      <c r="AT139" s="272"/>
      <c r="AU139" s="127"/>
      <c r="AV139" s="127"/>
      <c r="AW139" s="127"/>
      <c r="AX139" s="127"/>
      <c r="AY139" s="127"/>
      <c r="AZ139" s="127"/>
      <c r="BA139" s="127"/>
      <c r="BB139" s="127"/>
    </row>
    <row r="140" spans="1:54" s="76" customFormat="1" ht="7.5" customHeight="1">
      <c r="A140" s="212"/>
      <c r="B140" s="92">
        <v>3</v>
      </c>
      <c r="C140" s="93">
        <f>C138</f>
        <v>41315</v>
      </c>
      <c r="D140" s="263">
        <f t="shared" ref="D140" si="965">D138</f>
        <v>41315</v>
      </c>
      <c r="E140" s="142" t="s">
        <v>82</v>
      </c>
      <c r="F140" s="142"/>
      <c r="G140" s="224"/>
      <c r="H140" s="94">
        <f>H138</f>
        <v>41316</v>
      </c>
      <c r="I140" s="200">
        <f t="shared" ref="I140" si="966">I138</f>
        <v>41316</v>
      </c>
      <c r="J140" s="142" t="s">
        <v>82</v>
      </c>
      <c r="K140" s="142"/>
      <c r="L140" s="224"/>
      <c r="M140" s="94">
        <f>M138</f>
        <v>41317</v>
      </c>
      <c r="N140" s="200">
        <f t="shared" ref="N140" si="967">N138</f>
        <v>41317</v>
      </c>
      <c r="O140" s="142"/>
      <c r="P140" s="142">
        <v>6</v>
      </c>
      <c r="Q140" s="224"/>
      <c r="R140" s="94">
        <f>R138</f>
        <v>41318</v>
      </c>
      <c r="S140" s="205">
        <f t="shared" ref="S140" si="968">S138</f>
        <v>41318</v>
      </c>
      <c r="T140" s="142"/>
      <c r="U140" s="142">
        <v>5</v>
      </c>
      <c r="V140" s="210"/>
      <c r="W140" s="94">
        <f>W138</f>
        <v>41319</v>
      </c>
      <c r="X140" s="200">
        <f t="shared" ref="X140" si="969">X138</f>
        <v>41319</v>
      </c>
      <c r="Y140" s="142"/>
      <c r="Z140" s="142">
        <v>6</v>
      </c>
      <c r="AA140" s="224"/>
      <c r="AB140" s="94">
        <f>AB138</f>
        <v>41320</v>
      </c>
      <c r="AC140" s="200">
        <f t="shared" ref="AC140" si="970">AC138</f>
        <v>41320</v>
      </c>
      <c r="AD140" s="142"/>
      <c r="AE140" s="142">
        <v>6</v>
      </c>
      <c r="AF140" s="224"/>
      <c r="AG140" s="94">
        <f>AG138</f>
        <v>41321</v>
      </c>
      <c r="AH140" s="197">
        <f t="shared" ref="AH140" si="971">AH138</f>
        <v>41321</v>
      </c>
      <c r="AI140" s="142" t="s">
        <v>82</v>
      </c>
      <c r="AJ140" s="142"/>
      <c r="AK140" s="218"/>
      <c r="AL140" s="225"/>
      <c r="AM140" s="228"/>
      <c r="AN140" s="230"/>
      <c r="AO140" s="230"/>
      <c r="AP140" s="239"/>
      <c r="AQ140" s="240"/>
      <c r="AR140" s="125"/>
      <c r="AT140" s="273"/>
      <c r="AU140" s="127"/>
      <c r="AV140" s="127"/>
      <c r="AW140" s="127"/>
      <c r="AX140" s="127"/>
      <c r="AY140" s="127"/>
      <c r="AZ140" s="127"/>
      <c r="BA140" s="127"/>
      <c r="BB140" s="127"/>
    </row>
    <row r="141" spans="1:54" ht="7.5" customHeight="1">
      <c r="A141" s="212" t="str">
        <f>IF(D138="","",IF(D147="","",IF(MONTH(D138)=MONTH(D147),MONTH(D141),"")))</f>
        <v/>
      </c>
      <c r="B141" s="92">
        <v>1</v>
      </c>
      <c r="C141" s="93">
        <f t="shared" ref="C141" si="972">D141</f>
        <v>41322</v>
      </c>
      <c r="D141" s="262">
        <f t="shared" ref="D141" si="973">AH138+1</f>
        <v>41322</v>
      </c>
      <c r="E141" s="142" t="s">
        <v>82</v>
      </c>
      <c r="F141" s="142"/>
      <c r="G141" s="222" t="s">
        <v>99</v>
      </c>
      <c r="H141" s="94">
        <f t="shared" ref="H141" si="974">I141</f>
        <v>41323</v>
      </c>
      <c r="I141" s="198">
        <f t="shared" ref="I141:I162" si="975">D141+1</f>
        <v>41323</v>
      </c>
      <c r="J141" s="142"/>
      <c r="K141" s="142">
        <v>6</v>
      </c>
      <c r="L141" s="222" t="s">
        <v>99</v>
      </c>
      <c r="M141" s="94">
        <f t="shared" ref="M141" si="976">N141</f>
        <v>41324</v>
      </c>
      <c r="N141" s="198">
        <f t="shared" si="952"/>
        <v>41324</v>
      </c>
      <c r="O141" s="142"/>
      <c r="P141" s="142">
        <v>6</v>
      </c>
      <c r="Q141" s="222" t="s">
        <v>99</v>
      </c>
      <c r="R141" s="94">
        <f t="shared" ref="R141" si="977">S141</f>
        <v>41325</v>
      </c>
      <c r="S141" s="203">
        <f t="shared" ref="S141:S162" si="978">N141+1</f>
        <v>41325</v>
      </c>
      <c r="T141" s="142"/>
      <c r="U141" s="142">
        <v>5</v>
      </c>
      <c r="V141" s="208"/>
      <c r="W141" s="94">
        <f t="shared" ref="W141" si="979">X141</f>
        <v>41326</v>
      </c>
      <c r="X141" s="198">
        <f t="shared" ref="X141:X162" si="980">S141+1</f>
        <v>41326</v>
      </c>
      <c r="Y141" s="142"/>
      <c r="Z141" s="142">
        <v>6</v>
      </c>
      <c r="AA141" s="222"/>
      <c r="AB141" s="94">
        <f t="shared" ref="AB141" si="981">AC141</f>
        <v>41327</v>
      </c>
      <c r="AC141" s="198">
        <f t="shared" ref="AC141:AC162" si="982">X141+1</f>
        <v>41327</v>
      </c>
      <c r="AD141" s="142"/>
      <c r="AE141" s="142">
        <v>6</v>
      </c>
      <c r="AF141" s="222" t="s">
        <v>170</v>
      </c>
      <c r="AG141" s="94">
        <f t="shared" ref="AG141" si="983">AC141+1</f>
        <v>41328</v>
      </c>
      <c r="AH141" s="194">
        <f t="shared" ref="AH141:AH162" si="984">AC141+1</f>
        <v>41328</v>
      </c>
      <c r="AI141" s="142" t="s">
        <v>82</v>
      </c>
      <c r="AJ141" s="142"/>
      <c r="AK141" s="216" t="s">
        <v>99</v>
      </c>
      <c r="AL141" s="225"/>
      <c r="AM141" s="231">
        <v>2</v>
      </c>
      <c r="AN141" s="232">
        <f>SUMPRODUCT((学年=AM141)*(TEXT(日,"yymm")=TEXT(AL133,"yymm"))*日時数+(学年=AM141)*(TEXT(月,"yymm")=TEXT(AL133,"yymm"))*月時数+(学年=AM141)*(TEXT(火,"yymm")=TEXT(AL133,"yymm"))*火時数+(学年=AM141)*(TEXT(水,"yymm")=TEXT(AL133,"yymm"))*水時数+(学年=AM141)*(TEXT(木,"yymm")=TEXT(AL133,"yymm"))*木時数+(学年=AM141)*(TEXT(金,"yymm")=TEXT(AL133,"yymm"))*金時数+(学年=AM141)*(TEXT(土,"yymm")=TEXT(AL133,"yymm"))*土時数)</f>
        <v>107</v>
      </c>
      <c r="AO141" s="232">
        <f t="shared" ref="AO141" si="985">AO128+AN141</f>
        <v>969</v>
      </c>
      <c r="AP141" s="239"/>
      <c r="AQ141" s="240"/>
      <c r="AR141" s="125"/>
      <c r="AT141" s="274" t="str">
        <f t="shared" ref="AT141" ca="1" si="986">IF(OFFSET($AU$3,(ROW()-3)/3,0)=0,"",OFFSET($AU$3,(ROW()-3)/3,0))</f>
        <v/>
      </c>
    </row>
    <row r="142" spans="1:54" s="76" customFormat="1" ht="7.5" customHeight="1">
      <c r="A142" s="212"/>
      <c r="B142" s="92">
        <v>2</v>
      </c>
      <c r="C142" s="93">
        <f>C141</f>
        <v>41322</v>
      </c>
      <c r="D142" s="263">
        <f t="shared" ref="D142" si="987">D141</f>
        <v>41322</v>
      </c>
      <c r="E142" s="142" t="s">
        <v>82</v>
      </c>
      <c r="F142" s="142"/>
      <c r="G142" s="223"/>
      <c r="H142" s="94">
        <f>H141</f>
        <v>41323</v>
      </c>
      <c r="I142" s="199">
        <f t="shared" ref="I142" si="988">I141</f>
        <v>41323</v>
      </c>
      <c r="J142" s="142"/>
      <c r="K142" s="142">
        <v>6</v>
      </c>
      <c r="L142" s="223"/>
      <c r="M142" s="94">
        <f>M141</f>
        <v>41324</v>
      </c>
      <c r="N142" s="199">
        <f t="shared" ref="N142" si="989">N141</f>
        <v>41324</v>
      </c>
      <c r="O142" s="142"/>
      <c r="P142" s="142">
        <v>6</v>
      </c>
      <c r="Q142" s="223"/>
      <c r="R142" s="94">
        <f>R141</f>
        <v>41325</v>
      </c>
      <c r="S142" s="204">
        <f t="shared" ref="S142" si="990">S141</f>
        <v>41325</v>
      </c>
      <c r="T142" s="142"/>
      <c r="U142" s="142">
        <v>5</v>
      </c>
      <c r="V142" s="209"/>
      <c r="W142" s="94">
        <f>W141</f>
        <v>41326</v>
      </c>
      <c r="X142" s="199">
        <f t="shared" ref="X142" si="991">X141</f>
        <v>41326</v>
      </c>
      <c r="Y142" s="142"/>
      <c r="Z142" s="142">
        <v>6</v>
      </c>
      <c r="AA142" s="223"/>
      <c r="AB142" s="94">
        <f>AB141</f>
        <v>41327</v>
      </c>
      <c r="AC142" s="199">
        <f t="shared" ref="AC142" si="992">AC141</f>
        <v>41327</v>
      </c>
      <c r="AD142" s="142"/>
      <c r="AE142" s="142">
        <v>6</v>
      </c>
      <c r="AF142" s="223"/>
      <c r="AG142" s="94">
        <f>AG141</f>
        <v>41328</v>
      </c>
      <c r="AH142" s="195">
        <f t="shared" ref="AH142" si="993">AH141</f>
        <v>41328</v>
      </c>
      <c r="AI142" s="142" t="s">
        <v>82</v>
      </c>
      <c r="AJ142" s="142"/>
      <c r="AK142" s="217"/>
      <c r="AL142" s="225"/>
      <c r="AM142" s="231"/>
      <c r="AN142" s="232"/>
      <c r="AO142" s="232"/>
      <c r="AP142" s="239"/>
      <c r="AQ142" s="240"/>
      <c r="AR142" s="125"/>
      <c r="AT142" s="272"/>
      <c r="AU142" s="127"/>
      <c r="AV142" s="127"/>
      <c r="AW142" s="127"/>
      <c r="AX142" s="127"/>
      <c r="AY142" s="127"/>
      <c r="AZ142" s="127"/>
      <c r="BA142" s="127"/>
      <c r="BB142" s="127"/>
    </row>
    <row r="143" spans="1:54" s="76" customFormat="1" ht="7.5" customHeight="1">
      <c r="A143" s="212"/>
      <c r="B143" s="92">
        <v>3</v>
      </c>
      <c r="C143" s="93">
        <f>C141</f>
        <v>41322</v>
      </c>
      <c r="D143" s="263">
        <f t="shared" ref="D143" si="994">D141</f>
        <v>41322</v>
      </c>
      <c r="E143" s="142" t="s">
        <v>82</v>
      </c>
      <c r="F143" s="142"/>
      <c r="G143" s="224"/>
      <c r="H143" s="94">
        <f>H141</f>
        <v>41323</v>
      </c>
      <c r="I143" s="200">
        <f t="shared" ref="I143" si="995">I141</f>
        <v>41323</v>
      </c>
      <c r="J143" s="142"/>
      <c r="K143" s="142">
        <v>6</v>
      </c>
      <c r="L143" s="224"/>
      <c r="M143" s="94">
        <f>M141</f>
        <v>41324</v>
      </c>
      <c r="N143" s="200">
        <f t="shared" ref="N143" si="996">N141</f>
        <v>41324</v>
      </c>
      <c r="O143" s="142"/>
      <c r="P143" s="142">
        <v>6</v>
      </c>
      <c r="Q143" s="224"/>
      <c r="R143" s="94">
        <f>R141</f>
        <v>41325</v>
      </c>
      <c r="S143" s="205">
        <f t="shared" ref="S143" si="997">S141</f>
        <v>41325</v>
      </c>
      <c r="T143" s="142"/>
      <c r="U143" s="142">
        <v>6</v>
      </c>
      <c r="V143" s="210"/>
      <c r="W143" s="94">
        <f>W141</f>
        <v>41326</v>
      </c>
      <c r="X143" s="200">
        <f t="shared" ref="X143" si="998">X141</f>
        <v>41326</v>
      </c>
      <c r="Y143" s="142"/>
      <c r="Z143" s="142">
        <v>6</v>
      </c>
      <c r="AA143" s="224"/>
      <c r="AB143" s="94">
        <f>AB141</f>
        <v>41327</v>
      </c>
      <c r="AC143" s="200">
        <f t="shared" ref="AC143" si="999">AC141</f>
        <v>41327</v>
      </c>
      <c r="AD143" s="142"/>
      <c r="AE143" s="142">
        <v>4</v>
      </c>
      <c r="AF143" s="224"/>
      <c r="AG143" s="94">
        <f>AG141</f>
        <v>41328</v>
      </c>
      <c r="AH143" s="197">
        <f t="shared" ref="AH143" si="1000">AH141</f>
        <v>41328</v>
      </c>
      <c r="AI143" s="142" t="s">
        <v>82</v>
      </c>
      <c r="AJ143" s="142"/>
      <c r="AK143" s="218"/>
      <c r="AL143" s="225"/>
      <c r="AM143" s="231">
        <v>3</v>
      </c>
      <c r="AN143" s="232">
        <f>SUMPRODUCT((学年=AM143)*(TEXT(日,"yymm")=TEXT(AL133,"yymm"))*日時数+(学年=AM143)*(TEXT(月,"yymm")=TEXT(AL133,"yymm"))*月時数+(学年=AM143)*(TEXT(火,"yymm")=TEXT(AL133,"yymm"))*火時数+(学年=AM143)*(TEXT(水,"yymm")=TEXT(AL133,"yymm"))*水時数+(学年=AM143)*(TEXT(木,"yymm")=TEXT(AL133,"yymm"))*木時数+(学年=AM143)*(TEXT(金,"yymm")=TEXT(AL133,"yymm"))*金時数+(学年=AM143)*(TEXT(土,"yymm")=TEXT(AL133,"yymm"))*土時数)</f>
        <v>104</v>
      </c>
      <c r="AO143" s="232">
        <f t="shared" ref="AO143" si="1001">AO130+AN143</f>
        <v>981</v>
      </c>
      <c r="AP143" s="239"/>
      <c r="AQ143" s="240"/>
      <c r="AR143" s="125"/>
      <c r="AT143" s="273"/>
      <c r="AU143" s="127"/>
      <c r="AV143" s="127"/>
      <c r="AW143" s="127"/>
      <c r="AX143" s="127"/>
      <c r="AY143" s="127"/>
      <c r="AZ143" s="127"/>
      <c r="BA143" s="127"/>
      <c r="BB143" s="127"/>
    </row>
    <row r="144" spans="1:54" ht="7.5" customHeight="1">
      <c r="A144" s="212" t="str">
        <f>IF(D141="","",IF(D150="","",IF(MONTH(D141)=MONTH(D150),MONTH(D144),"")))</f>
        <v/>
      </c>
      <c r="B144" s="92">
        <v>1</v>
      </c>
      <c r="C144" s="93">
        <f t="shared" ref="C144" si="1002">D144</f>
        <v>41329</v>
      </c>
      <c r="D144" s="262">
        <f t="shared" ref="D144" si="1003">AH141+1</f>
        <v>41329</v>
      </c>
      <c r="E144" s="142" t="s">
        <v>82</v>
      </c>
      <c r="F144" s="142"/>
      <c r="G144" s="222" t="s">
        <v>99</v>
      </c>
      <c r="H144" s="94">
        <f t="shared" ref="H144" si="1004">I144</f>
        <v>41330</v>
      </c>
      <c r="I144" s="198">
        <f t="shared" si="975"/>
        <v>41330</v>
      </c>
      <c r="J144" s="142"/>
      <c r="K144" s="142">
        <v>6</v>
      </c>
      <c r="L144" s="222" t="s">
        <v>115</v>
      </c>
      <c r="M144" s="94">
        <f t="shared" ref="M144" si="1005">N144</f>
        <v>41331</v>
      </c>
      <c r="N144" s="198">
        <f t="shared" si="952"/>
        <v>41331</v>
      </c>
      <c r="O144" s="142"/>
      <c r="P144" s="142">
        <v>6</v>
      </c>
      <c r="Q144" s="222" t="s">
        <v>114</v>
      </c>
      <c r="R144" s="94">
        <f t="shared" ref="R144" si="1006">S144</f>
        <v>41332</v>
      </c>
      <c r="S144" s="203">
        <f t="shared" si="978"/>
        <v>41332</v>
      </c>
      <c r="T144" s="142"/>
      <c r="U144" s="142">
        <v>5</v>
      </c>
      <c r="V144" s="208" t="s">
        <v>99</v>
      </c>
      <c r="W144" s="94">
        <f t="shared" ref="W144" si="1007">X144</f>
        <v>41333</v>
      </c>
      <c r="X144" s="198">
        <f t="shared" si="980"/>
        <v>41333</v>
      </c>
      <c r="Y144" s="142"/>
      <c r="Z144" s="142">
        <v>6</v>
      </c>
      <c r="AA144" s="222" t="s">
        <v>151</v>
      </c>
      <c r="AB144" s="94">
        <f t="shared" ref="AB144" si="1008">AC144</f>
        <v>41334</v>
      </c>
      <c r="AC144" s="198">
        <f t="shared" si="982"/>
        <v>41334</v>
      </c>
      <c r="AD144" s="142"/>
      <c r="AE144" s="142">
        <v>6</v>
      </c>
      <c r="AF144" s="222" t="s">
        <v>171</v>
      </c>
      <c r="AG144" s="94">
        <f t="shared" ref="AG144" si="1009">AC144+1</f>
        <v>41335</v>
      </c>
      <c r="AH144" s="194">
        <f t="shared" si="984"/>
        <v>41335</v>
      </c>
      <c r="AI144" s="142" t="s">
        <v>82</v>
      </c>
      <c r="AJ144" s="142"/>
      <c r="AK144" s="216" t="s">
        <v>99</v>
      </c>
      <c r="AL144" s="226"/>
      <c r="AM144" s="231"/>
      <c r="AN144" s="232"/>
      <c r="AO144" s="232"/>
      <c r="AP144" s="239"/>
      <c r="AQ144" s="240"/>
      <c r="AR144" s="125"/>
      <c r="AT144" s="274" t="str">
        <f t="shared" ref="AT144" ca="1" si="1010">IF(OFFSET($AU$3,(ROW()-3)/3,0)=0,"",OFFSET($AU$3,(ROW()-3)/3,0))</f>
        <v/>
      </c>
    </row>
    <row r="145" spans="1:54" s="76" customFormat="1" ht="7.5" customHeight="1">
      <c r="A145" s="212"/>
      <c r="B145" s="92">
        <v>2</v>
      </c>
      <c r="C145" s="93">
        <f>C144</f>
        <v>41329</v>
      </c>
      <c r="D145" s="263">
        <f t="shared" ref="D145" si="1011">D144</f>
        <v>41329</v>
      </c>
      <c r="E145" s="142" t="s">
        <v>82</v>
      </c>
      <c r="F145" s="142"/>
      <c r="G145" s="223"/>
      <c r="H145" s="94">
        <f>H144</f>
        <v>41330</v>
      </c>
      <c r="I145" s="199">
        <f t="shared" ref="I145" si="1012">I144</f>
        <v>41330</v>
      </c>
      <c r="J145" s="142"/>
      <c r="K145" s="142">
        <v>6</v>
      </c>
      <c r="L145" s="223"/>
      <c r="M145" s="94">
        <f>M144</f>
        <v>41331</v>
      </c>
      <c r="N145" s="199">
        <f t="shared" ref="N145" si="1013">N144</f>
        <v>41331</v>
      </c>
      <c r="O145" s="142"/>
      <c r="P145" s="142">
        <v>6</v>
      </c>
      <c r="Q145" s="223"/>
      <c r="R145" s="94">
        <f>R144</f>
        <v>41332</v>
      </c>
      <c r="S145" s="204">
        <f t="shared" ref="S145" si="1014">S144</f>
        <v>41332</v>
      </c>
      <c r="T145" s="142"/>
      <c r="U145" s="142">
        <v>5</v>
      </c>
      <c r="V145" s="209"/>
      <c r="W145" s="94">
        <f>W144</f>
        <v>41333</v>
      </c>
      <c r="X145" s="199">
        <f t="shared" ref="X145" si="1015">X144</f>
        <v>41333</v>
      </c>
      <c r="Y145" s="142"/>
      <c r="Z145" s="142">
        <v>6</v>
      </c>
      <c r="AA145" s="223"/>
      <c r="AB145" s="94">
        <f>AB144</f>
        <v>41334</v>
      </c>
      <c r="AC145" s="199">
        <f t="shared" ref="AC145" si="1016">AC144</f>
        <v>41334</v>
      </c>
      <c r="AD145" s="142"/>
      <c r="AE145" s="142">
        <v>6</v>
      </c>
      <c r="AF145" s="223"/>
      <c r="AG145" s="94">
        <f>AG144</f>
        <v>41335</v>
      </c>
      <c r="AH145" s="195">
        <f t="shared" ref="AH145" si="1017">AH144</f>
        <v>41335</v>
      </c>
      <c r="AI145" s="142" t="s">
        <v>82</v>
      </c>
      <c r="AJ145" s="142"/>
      <c r="AK145" s="217"/>
      <c r="AL145" s="103"/>
      <c r="AM145" s="112"/>
      <c r="AN145" s="113"/>
      <c r="AO145" s="113"/>
      <c r="AP145" s="113"/>
      <c r="AQ145" s="114"/>
      <c r="AR145" s="101"/>
      <c r="AT145" s="272"/>
      <c r="AU145" s="127"/>
      <c r="AV145" s="127"/>
      <c r="AW145" s="127"/>
      <c r="AX145" s="127"/>
      <c r="AY145" s="127"/>
      <c r="AZ145" s="127"/>
      <c r="BA145" s="127"/>
      <c r="BB145" s="127"/>
    </row>
    <row r="146" spans="1:54" s="76" customFormat="1" ht="7.5" customHeight="1">
      <c r="A146" s="212"/>
      <c r="B146" s="92">
        <v>3</v>
      </c>
      <c r="C146" s="93">
        <f>C144</f>
        <v>41329</v>
      </c>
      <c r="D146" s="263">
        <f t="shared" ref="D146" si="1018">D144</f>
        <v>41329</v>
      </c>
      <c r="E146" s="142" t="s">
        <v>82</v>
      </c>
      <c r="F146" s="142"/>
      <c r="G146" s="224"/>
      <c r="H146" s="94">
        <f>H144</f>
        <v>41330</v>
      </c>
      <c r="I146" s="200">
        <f t="shared" ref="I146" si="1019">I144</f>
        <v>41330</v>
      </c>
      <c r="J146" s="142"/>
      <c r="K146" s="142">
        <v>6</v>
      </c>
      <c r="L146" s="224"/>
      <c r="M146" s="94">
        <f>M144</f>
        <v>41331</v>
      </c>
      <c r="N146" s="200">
        <f t="shared" ref="N146" si="1020">N144</f>
        <v>41331</v>
      </c>
      <c r="O146" s="142"/>
      <c r="P146" s="142">
        <v>6</v>
      </c>
      <c r="Q146" s="224"/>
      <c r="R146" s="94">
        <f>R144</f>
        <v>41332</v>
      </c>
      <c r="S146" s="205">
        <f t="shared" ref="S146" si="1021">S144</f>
        <v>41332</v>
      </c>
      <c r="T146" s="142"/>
      <c r="U146" s="142">
        <v>6</v>
      </c>
      <c r="V146" s="210"/>
      <c r="W146" s="94">
        <f>W144</f>
        <v>41333</v>
      </c>
      <c r="X146" s="200">
        <f t="shared" ref="X146" si="1022">X144</f>
        <v>41333</v>
      </c>
      <c r="Y146" s="142"/>
      <c r="Z146" s="142">
        <v>6</v>
      </c>
      <c r="AA146" s="224"/>
      <c r="AB146" s="94">
        <f>AB144</f>
        <v>41334</v>
      </c>
      <c r="AC146" s="200">
        <f t="shared" ref="AC146" si="1023">AC144</f>
        <v>41334</v>
      </c>
      <c r="AD146" s="142"/>
      <c r="AE146" s="142">
        <v>6</v>
      </c>
      <c r="AF146" s="224"/>
      <c r="AG146" s="94">
        <f>AG144</f>
        <v>41335</v>
      </c>
      <c r="AH146" s="197">
        <f t="shared" ref="AH146" si="1024">AH144</f>
        <v>41335</v>
      </c>
      <c r="AI146" s="142" t="s">
        <v>82</v>
      </c>
      <c r="AJ146" s="142"/>
      <c r="AK146" s="218"/>
      <c r="AL146" s="233">
        <f>DATE(YEAR(AL133),MONTH(AL133)+1,1)</f>
        <v>41334</v>
      </c>
      <c r="AM146" s="235">
        <v>1</v>
      </c>
      <c r="AN146" s="219">
        <f>DAY(DATE(YEAR($AL146),MONTH($AL146)+1,1)-1)-SUMPRODUCT((学年=AM146)*(TEXT(日,"yymm")=TEXT($AL146,"yymm"))*(日授給=$AC$1)+(学年=AM146)*(TEXT(月,"yymm")=TEXT($AL146,"yymm"))*(月授給=$AC$1)+(学年=AM146)*(TEXT(火,"yymm")=TEXT($AL146,"yymm"))*(火授給=$AC$1)+(学年=AM146)*(TEXT(水,"yymm")=TEXT($AL146,"yymm"))*(水授給=$AC$1)+(学年=AM146)*(TEXT(木,"yymm")=TEXT($AL146,"yymm"))*(木授給=$AC$1)+(学年=AM146)*(TEXT(金,"yymm")=TEXT($AL146,"yymm"))*(金授給=$AC$1)+(学年=AM146)*(TEXT(土,"yymm")=TEXT($AL146,"yymm"))*(土授給=$AC$1))</f>
        <v>17</v>
      </c>
      <c r="AO146" s="219">
        <f>AN146-SUMPRODUCT((学年=AM146)*(TEXT(日,"yymm")=TEXT($AL146,"yymm"))*(日授給=$X$1)+(学年=AM146)*(TEXT(月,"yymm")=TEXT($AL146,"yymm"))*(月授給=$X$1)+(学年=AM146)*(TEXT(火,"yymm")=TEXT($AL146,"yymm"))*(火授給=$X$1)+(学年=AM146)*(TEXT(水,"yymm")=TEXT($AL146,"yymm"))*(水授給=$X$1)+(学年=AM146)*(TEXT(木,"yymm")=TEXT($AL146,"yymm"))*(木授給=$X$1)+(学年=AM146)*(TEXT(金,"yymm")=TEXT($AL146,"yymm"))*(金授給=$X$1)+(学年=AM146)*(TEXT(土,"yymm")=TEXT($AL146,"yymm"))*(土授給=$X$1))</f>
        <v>15</v>
      </c>
      <c r="AP146" s="219">
        <f>AP133+AN146</f>
        <v>205</v>
      </c>
      <c r="AQ146" s="220">
        <f>AQ133+AO146</f>
        <v>191</v>
      </c>
      <c r="AR146" s="101"/>
      <c r="AT146" s="273"/>
      <c r="AU146" s="127"/>
      <c r="AV146" s="127"/>
      <c r="AW146" s="127"/>
      <c r="AX146" s="127"/>
      <c r="AY146" s="127"/>
      <c r="AZ146" s="127"/>
      <c r="BA146" s="127"/>
      <c r="BB146" s="127"/>
    </row>
    <row r="147" spans="1:54" ht="7.5" customHeight="1">
      <c r="A147" s="212" t="str">
        <f>IF(D144="","",IF(D153="","",IF(MONTH(D144)=MONTH(D153),MONTH(D147),"")))</f>
        <v/>
      </c>
      <c r="B147" s="92">
        <v>1</v>
      </c>
      <c r="C147" s="93">
        <f t="shared" ref="C147" si="1025">D147</f>
        <v>41336</v>
      </c>
      <c r="D147" s="262">
        <f t="shared" ref="D147" si="1026">AH144+1</f>
        <v>41336</v>
      </c>
      <c r="E147" s="142" t="s">
        <v>82</v>
      </c>
      <c r="F147" s="142"/>
      <c r="G147" s="222" t="s">
        <v>98</v>
      </c>
      <c r="H147" s="94">
        <f t="shared" ref="H147" si="1027">I147</f>
        <v>41337</v>
      </c>
      <c r="I147" s="198">
        <f t="shared" si="975"/>
        <v>41337</v>
      </c>
      <c r="J147" s="142"/>
      <c r="K147" s="142">
        <v>6</v>
      </c>
      <c r="L147" s="222" t="s">
        <v>99</v>
      </c>
      <c r="M147" s="94">
        <f t="shared" ref="M147" si="1028">N147</f>
        <v>41338</v>
      </c>
      <c r="N147" s="198">
        <f t="shared" si="952"/>
        <v>41338</v>
      </c>
      <c r="O147" s="142"/>
      <c r="P147" s="142">
        <v>6</v>
      </c>
      <c r="Q147" s="222" t="s">
        <v>99</v>
      </c>
      <c r="R147" s="94">
        <f t="shared" ref="R147" si="1029">S147</f>
        <v>41339</v>
      </c>
      <c r="S147" s="203">
        <f t="shared" si="978"/>
        <v>41339</v>
      </c>
      <c r="T147" s="142"/>
      <c r="U147" s="142">
        <v>5</v>
      </c>
      <c r="V147" s="208" t="s">
        <v>99</v>
      </c>
      <c r="W147" s="94">
        <f t="shared" ref="W147" si="1030">X147</f>
        <v>41340</v>
      </c>
      <c r="X147" s="198">
        <f t="shared" si="980"/>
        <v>41340</v>
      </c>
      <c r="Y147" s="142"/>
      <c r="Z147" s="142">
        <v>6</v>
      </c>
      <c r="AA147" s="222" t="s">
        <v>99</v>
      </c>
      <c r="AB147" s="94">
        <f t="shared" ref="AB147" si="1031">AC147</f>
        <v>41341</v>
      </c>
      <c r="AC147" s="198">
        <f t="shared" si="982"/>
        <v>41341</v>
      </c>
      <c r="AD147" s="142"/>
      <c r="AE147" s="142">
        <v>6</v>
      </c>
      <c r="AF147" s="222" t="s">
        <v>99</v>
      </c>
      <c r="AG147" s="94">
        <f t="shared" ref="AG147" si="1032">AC147+1</f>
        <v>41342</v>
      </c>
      <c r="AH147" s="194">
        <f t="shared" si="984"/>
        <v>41342</v>
      </c>
      <c r="AI147" s="142" t="s">
        <v>82</v>
      </c>
      <c r="AJ147" s="142"/>
      <c r="AK147" s="216" t="s">
        <v>99</v>
      </c>
      <c r="AL147" s="234"/>
      <c r="AM147" s="231"/>
      <c r="AN147" s="215"/>
      <c r="AO147" s="215"/>
      <c r="AP147" s="215"/>
      <c r="AQ147" s="221"/>
      <c r="AR147" s="126"/>
      <c r="AT147" s="274" t="str">
        <f t="shared" ref="AT147" ca="1" si="1033">IF(OFFSET($AU$3,(ROW()-3)/3,0)=0,"",OFFSET($AU$3,(ROW()-3)/3,0))</f>
        <v/>
      </c>
    </row>
    <row r="148" spans="1:54" s="76" customFormat="1" ht="7.5" customHeight="1">
      <c r="A148" s="212"/>
      <c r="B148" s="92">
        <v>2</v>
      </c>
      <c r="C148" s="93">
        <f>C147</f>
        <v>41336</v>
      </c>
      <c r="D148" s="263">
        <f t="shared" ref="D148" si="1034">D147</f>
        <v>41336</v>
      </c>
      <c r="E148" s="142" t="s">
        <v>82</v>
      </c>
      <c r="F148" s="142"/>
      <c r="G148" s="223"/>
      <c r="H148" s="94">
        <f>H147</f>
        <v>41337</v>
      </c>
      <c r="I148" s="199">
        <f t="shared" ref="I148" si="1035">I147</f>
        <v>41337</v>
      </c>
      <c r="J148" s="142"/>
      <c r="K148" s="142">
        <v>6</v>
      </c>
      <c r="L148" s="223"/>
      <c r="M148" s="94">
        <f>M147</f>
        <v>41338</v>
      </c>
      <c r="N148" s="199">
        <f t="shared" ref="N148" si="1036">N147</f>
        <v>41338</v>
      </c>
      <c r="O148" s="142"/>
      <c r="P148" s="142">
        <v>6</v>
      </c>
      <c r="Q148" s="223"/>
      <c r="R148" s="94">
        <f>R147</f>
        <v>41339</v>
      </c>
      <c r="S148" s="204">
        <f t="shared" ref="S148" si="1037">S147</f>
        <v>41339</v>
      </c>
      <c r="T148" s="142"/>
      <c r="U148" s="142">
        <v>5</v>
      </c>
      <c r="V148" s="209"/>
      <c r="W148" s="94">
        <f>W147</f>
        <v>41340</v>
      </c>
      <c r="X148" s="199">
        <f t="shared" ref="X148" si="1038">X147</f>
        <v>41340</v>
      </c>
      <c r="Y148" s="142"/>
      <c r="Z148" s="142">
        <v>6</v>
      </c>
      <c r="AA148" s="223"/>
      <c r="AB148" s="94">
        <f>AB147</f>
        <v>41341</v>
      </c>
      <c r="AC148" s="199">
        <f t="shared" ref="AC148" si="1039">AC147</f>
        <v>41341</v>
      </c>
      <c r="AD148" s="142"/>
      <c r="AE148" s="142">
        <v>6</v>
      </c>
      <c r="AF148" s="223"/>
      <c r="AG148" s="94">
        <f>AG147</f>
        <v>41342</v>
      </c>
      <c r="AH148" s="195">
        <f t="shared" ref="AH148" si="1040">AH147</f>
        <v>41342</v>
      </c>
      <c r="AI148" s="142" t="s">
        <v>82</v>
      </c>
      <c r="AJ148" s="142"/>
      <c r="AK148" s="217"/>
      <c r="AL148" s="236" t="s">
        <v>84</v>
      </c>
      <c r="AM148" s="231">
        <v>2</v>
      </c>
      <c r="AN148" s="215">
        <f>DAY(DATE(YEAR($AL146),MONTH($AL146)+1,1)-1)-SUMPRODUCT((学年=AM148)*(TEXT(日,"yymm")=TEXT($AL146,"yymm"))*(日授給=$AC$1)+(学年=AM148)*(TEXT(月,"yymm")=TEXT($AL146,"yymm"))*(月授給=$AC$1)+(学年=AM148)*(TEXT(火,"yymm")=TEXT($AL146,"yymm"))*(火授給=$AC$1)+(学年=AM148)*(TEXT(水,"yymm")=TEXT($AL146,"yymm"))*(水授給=$AC$1)+(学年=AM148)*(TEXT(木,"yymm")=TEXT($AL146,"yymm"))*(木授給=$AC$1)+(学年=AM148)*(TEXT(金,"yymm")=TEXT($AL146,"yymm"))*(金授給=$AC$1)+(学年=AM148)*(TEXT(土,"yymm")=TEXT($AL146,"yymm"))*(土授給=$AC$1))</f>
        <v>17</v>
      </c>
      <c r="AO148" s="215">
        <f>AN148-SUMPRODUCT((学年=AM148)*(TEXT(日,"yymm")=TEXT($AL146,"yymm"))*(日授給=$X$1)+(学年=AM148)*(TEXT(月,"yymm")=TEXT($AL146,"yymm"))*(月授給=$X$1)+(学年=AM148)*(TEXT(火,"yymm")=TEXT($AL146,"yymm"))*(火授給=$X$1)+(学年=AM148)*(TEXT(水,"yymm")=TEXT($AL146,"yymm"))*(水授給=$X$1)+(学年=AM148)*(TEXT(木,"yymm")=TEXT($AL146,"yymm"))*(木授給=$X$1)+(学年=AM148)*(TEXT(金,"yymm")=TEXT($AL146,"yymm"))*(金授給=$X$1)+(学年=AM148)*(TEXT(土,"yymm")=TEXT($AL146,"yymm"))*(土授給=$X$1))</f>
        <v>15</v>
      </c>
      <c r="AP148" s="215">
        <f t="shared" ref="AP148" si="1041">AP135+AN148</f>
        <v>206</v>
      </c>
      <c r="AQ148" s="221">
        <f t="shared" ref="AQ148" si="1042">AQ135+AO148</f>
        <v>191</v>
      </c>
      <c r="AR148" s="126"/>
      <c r="AT148" s="272"/>
      <c r="AU148" s="127"/>
      <c r="AV148" s="127"/>
      <c r="AW148" s="127"/>
      <c r="AX148" s="127"/>
      <c r="AY148" s="127"/>
      <c r="AZ148" s="127"/>
      <c r="BA148" s="127"/>
      <c r="BB148" s="127"/>
    </row>
    <row r="149" spans="1:54" s="76" customFormat="1" ht="7.5" customHeight="1">
      <c r="A149" s="212"/>
      <c r="B149" s="92">
        <v>3</v>
      </c>
      <c r="C149" s="93">
        <f>C147</f>
        <v>41336</v>
      </c>
      <c r="D149" s="263">
        <f t="shared" ref="D149" si="1043">D147</f>
        <v>41336</v>
      </c>
      <c r="E149" s="142" t="s">
        <v>82</v>
      </c>
      <c r="F149" s="142"/>
      <c r="G149" s="224"/>
      <c r="H149" s="94">
        <f>H147</f>
        <v>41337</v>
      </c>
      <c r="I149" s="200">
        <f t="shared" ref="I149" si="1044">I147</f>
        <v>41337</v>
      </c>
      <c r="J149" s="142"/>
      <c r="K149" s="142">
        <v>6</v>
      </c>
      <c r="L149" s="224"/>
      <c r="M149" s="94">
        <f>M147</f>
        <v>41338</v>
      </c>
      <c r="N149" s="200">
        <f t="shared" ref="N149" si="1045">N147</f>
        <v>41338</v>
      </c>
      <c r="O149" s="142"/>
      <c r="P149" s="142">
        <v>6</v>
      </c>
      <c r="Q149" s="224"/>
      <c r="R149" s="94">
        <f>R147</f>
        <v>41339</v>
      </c>
      <c r="S149" s="205">
        <f t="shared" ref="S149" si="1046">S147</f>
        <v>41339</v>
      </c>
      <c r="T149" s="142"/>
      <c r="U149" s="142">
        <v>6</v>
      </c>
      <c r="V149" s="210"/>
      <c r="W149" s="94">
        <f>W147</f>
        <v>41340</v>
      </c>
      <c r="X149" s="200">
        <f t="shared" ref="X149" si="1047">X147</f>
        <v>41340</v>
      </c>
      <c r="Y149" s="142"/>
      <c r="Z149" s="142">
        <v>6</v>
      </c>
      <c r="AA149" s="224"/>
      <c r="AB149" s="94">
        <f>AB147</f>
        <v>41341</v>
      </c>
      <c r="AC149" s="200">
        <f t="shared" ref="AC149" si="1048">AC147</f>
        <v>41341</v>
      </c>
      <c r="AD149" s="142"/>
      <c r="AE149" s="142">
        <v>6</v>
      </c>
      <c r="AF149" s="224"/>
      <c r="AG149" s="94">
        <f>AG147</f>
        <v>41342</v>
      </c>
      <c r="AH149" s="197">
        <f t="shared" ref="AH149" si="1049">AH147</f>
        <v>41342</v>
      </c>
      <c r="AI149" s="142" t="s">
        <v>82</v>
      </c>
      <c r="AJ149" s="142"/>
      <c r="AK149" s="218"/>
      <c r="AL149" s="236"/>
      <c r="AM149" s="231"/>
      <c r="AN149" s="215"/>
      <c r="AO149" s="215"/>
      <c r="AP149" s="215"/>
      <c r="AQ149" s="221"/>
      <c r="AR149" s="126"/>
      <c r="AT149" s="273"/>
      <c r="AU149" s="127"/>
      <c r="AV149" s="127"/>
      <c r="AW149" s="127"/>
      <c r="AX149" s="127"/>
      <c r="AY149" s="127"/>
      <c r="AZ149" s="127"/>
      <c r="BA149" s="127"/>
      <c r="BB149" s="127"/>
    </row>
    <row r="150" spans="1:54" ht="7.5" customHeight="1">
      <c r="A150" s="212">
        <f>IF(D147="","",IF(D156="","",IF(MONTH(D147)=MONTH(D156),MONTH(D150),"")))</f>
        <v>3</v>
      </c>
      <c r="B150" s="92">
        <v>1</v>
      </c>
      <c r="C150" s="93">
        <f t="shared" ref="C150" si="1050">D150</f>
        <v>41343</v>
      </c>
      <c r="D150" s="262">
        <f t="shared" ref="D150" si="1051">AH147+1</f>
        <v>41343</v>
      </c>
      <c r="E150" s="142" t="s">
        <v>82</v>
      </c>
      <c r="F150" s="142"/>
      <c r="G150" s="222" t="s">
        <v>99</v>
      </c>
      <c r="H150" s="94">
        <f t="shared" ref="H150" si="1052">I150</f>
        <v>41344</v>
      </c>
      <c r="I150" s="198">
        <f t="shared" si="975"/>
        <v>41344</v>
      </c>
      <c r="J150" s="142"/>
      <c r="K150" s="142">
        <v>4</v>
      </c>
      <c r="L150" s="222" t="s">
        <v>116</v>
      </c>
      <c r="M150" s="94">
        <f t="shared" ref="M150" si="1053">N150</f>
        <v>41345</v>
      </c>
      <c r="N150" s="198">
        <f t="shared" si="952"/>
        <v>41345</v>
      </c>
      <c r="O150" s="142"/>
      <c r="P150" s="142">
        <v>1</v>
      </c>
      <c r="Q150" s="222" t="s">
        <v>126</v>
      </c>
      <c r="R150" s="94">
        <f t="shared" ref="R150" si="1054">S150</f>
        <v>41346</v>
      </c>
      <c r="S150" s="203">
        <f t="shared" si="978"/>
        <v>41346</v>
      </c>
      <c r="T150" s="142"/>
      <c r="U150" s="142">
        <v>5</v>
      </c>
      <c r="V150" s="208" t="s">
        <v>141</v>
      </c>
      <c r="W150" s="94">
        <f t="shared" ref="W150" si="1055">X150</f>
        <v>41347</v>
      </c>
      <c r="X150" s="198">
        <f t="shared" si="980"/>
        <v>41347</v>
      </c>
      <c r="Y150" s="142"/>
      <c r="Z150" s="142">
        <v>5</v>
      </c>
      <c r="AA150" s="222" t="s">
        <v>152</v>
      </c>
      <c r="AB150" s="94">
        <f t="shared" ref="AB150" si="1056">AC150</f>
        <v>41348</v>
      </c>
      <c r="AC150" s="198">
        <f t="shared" si="982"/>
        <v>41348</v>
      </c>
      <c r="AD150" s="142" t="s">
        <v>87</v>
      </c>
      <c r="AE150" s="142">
        <v>5</v>
      </c>
      <c r="AF150" s="222" t="s">
        <v>172</v>
      </c>
      <c r="AG150" s="94">
        <f t="shared" ref="AG150" si="1057">AC150+1</f>
        <v>41349</v>
      </c>
      <c r="AH150" s="194">
        <f t="shared" si="984"/>
        <v>41349</v>
      </c>
      <c r="AI150" s="142" t="s">
        <v>82</v>
      </c>
      <c r="AJ150" s="142"/>
      <c r="AK150" s="216" t="s">
        <v>99</v>
      </c>
      <c r="AL150" s="236"/>
      <c r="AM150" s="231">
        <v>3</v>
      </c>
      <c r="AN150" s="215">
        <f>DAY(DATE(YEAR($AL146),MONTH($AL146)+1,1)-1)-SUMPRODUCT((学年=AM150)*(TEXT(日,"yymm")=TEXT($AL146,"yymm"))*(日授給=$AC$1)+(学年=AM150)*(TEXT(月,"yymm")=TEXT($AL146,"yymm"))*(月授給=$AC$1)+(学年=AM150)*(TEXT(火,"yymm")=TEXT($AL146,"yymm"))*(火授給=$AC$1)+(学年=AM150)*(TEXT(水,"yymm")=TEXT($AL146,"yymm"))*(水授給=$AC$1)+(学年=AM150)*(TEXT(木,"yymm")=TEXT($AL146,"yymm"))*(木授給=$AC$1)+(学年=AM150)*(TEXT(金,"yymm")=TEXT($AL146,"yymm"))*(金授給=$AC$1)+(学年=AM150)*(TEXT(土,"yymm")=TEXT($AL146,"yymm"))*(土授給=$AC$1))</f>
        <v>11</v>
      </c>
      <c r="AO150" s="215">
        <f>AN150-SUMPRODUCT((学年=AM150)*(TEXT(日,"yymm")=TEXT($AL146,"yymm"))*(日授給=$X$1)+(学年=AM150)*(TEXT(月,"yymm")=TEXT($AL146,"yymm"))*(月授給=$X$1)+(学年=AM150)*(TEXT(火,"yymm")=TEXT($AL146,"yymm"))*(火授給=$X$1)+(学年=AM150)*(TEXT(水,"yymm")=TEXT($AL146,"yymm"))*(水授給=$X$1)+(学年=AM150)*(TEXT(木,"yymm")=TEXT($AL146,"yymm"))*(木授給=$X$1)+(学年=AM150)*(TEXT(金,"yymm")=TEXT($AL146,"yymm"))*(金授給=$X$1)+(学年=AM150)*(TEXT(土,"yymm")=TEXT($AL146,"yymm"))*(土授給=$X$1))</f>
        <v>8</v>
      </c>
      <c r="AP150" s="215">
        <f t="shared" ref="AP150" si="1058">AP137+AN150</f>
        <v>200</v>
      </c>
      <c r="AQ150" s="221">
        <f t="shared" ref="AQ150" si="1059">AQ137+AO150</f>
        <v>184</v>
      </c>
      <c r="AR150" s="126"/>
      <c r="AT150" s="274" t="str">
        <f t="shared" ref="AT150" ca="1" si="1060">IF(OFFSET($AU$3,(ROW()-3)/3,0)=0,"",OFFSET($AU$3,(ROW()-3)/3,0))</f>
        <v/>
      </c>
    </row>
    <row r="151" spans="1:54" s="76" customFormat="1" ht="7.5" customHeight="1">
      <c r="A151" s="212"/>
      <c r="B151" s="92">
        <v>2</v>
      </c>
      <c r="C151" s="93">
        <f>C150</f>
        <v>41343</v>
      </c>
      <c r="D151" s="263">
        <f t="shared" ref="D151" si="1061">D150</f>
        <v>41343</v>
      </c>
      <c r="E151" s="142" t="s">
        <v>82</v>
      </c>
      <c r="F151" s="142"/>
      <c r="G151" s="223"/>
      <c r="H151" s="94">
        <f>H150</f>
        <v>41344</v>
      </c>
      <c r="I151" s="199">
        <f t="shared" ref="I151" si="1062">I150</f>
        <v>41344</v>
      </c>
      <c r="J151" s="142"/>
      <c r="K151" s="142">
        <v>4</v>
      </c>
      <c r="L151" s="223"/>
      <c r="M151" s="94">
        <f>M150</f>
        <v>41345</v>
      </c>
      <c r="N151" s="199">
        <f t="shared" ref="N151" si="1063">N150</f>
        <v>41345</v>
      </c>
      <c r="O151" s="142"/>
      <c r="P151" s="142">
        <v>1</v>
      </c>
      <c r="Q151" s="223"/>
      <c r="R151" s="94">
        <f>R150</f>
        <v>41346</v>
      </c>
      <c r="S151" s="204">
        <f t="shared" ref="S151" si="1064">S150</f>
        <v>41346</v>
      </c>
      <c r="T151" s="142"/>
      <c r="U151" s="142">
        <v>5</v>
      </c>
      <c r="V151" s="209"/>
      <c r="W151" s="94">
        <f>W150</f>
        <v>41347</v>
      </c>
      <c r="X151" s="199">
        <f t="shared" ref="X151" si="1065">X150</f>
        <v>41347</v>
      </c>
      <c r="Y151" s="142"/>
      <c r="Z151" s="142">
        <v>5</v>
      </c>
      <c r="AA151" s="223"/>
      <c r="AB151" s="94">
        <f>AB150</f>
        <v>41348</v>
      </c>
      <c r="AC151" s="199">
        <f t="shared" ref="AC151" si="1066">AC150</f>
        <v>41348</v>
      </c>
      <c r="AD151" s="142" t="s">
        <v>87</v>
      </c>
      <c r="AE151" s="142">
        <v>5</v>
      </c>
      <c r="AF151" s="223"/>
      <c r="AG151" s="94">
        <f>AG150</f>
        <v>41349</v>
      </c>
      <c r="AH151" s="195">
        <f t="shared" ref="AH151" si="1067">AH150</f>
        <v>41349</v>
      </c>
      <c r="AI151" s="142" t="s">
        <v>82</v>
      </c>
      <c r="AJ151" s="142"/>
      <c r="AK151" s="217"/>
      <c r="AL151" s="236"/>
      <c r="AM151" s="231"/>
      <c r="AN151" s="215"/>
      <c r="AO151" s="215"/>
      <c r="AP151" s="215"/>
      <c r="AQ151" s="221"/>
      <c r="AR151" s="126"/>
      <c r="AT151" s="272"/>
      <c r="AU151" s="127"/>
      <c r="AV151" s="127"/>
      <c r="AW151" s="127"/>
      <c r="AX151" s="127"/>
      <c r="AY151" s="127"/>
      <c r="AZ151" s="127"/>
      <c r="BA151" s="127"/>
      <c r="BB151" s="127"/>
    </row>
    <row r="152" spans="1:54" s="76" customFormat="1" ht="7.5" customHeight="1">
      <c r="A152" s="212"/>
      <c r="B152" s="92">
        <v>3</v>
      </c>
      <c r="C152" s="93">
        <f>C150</f>
        <v>41343</v>
      </c>
      <c r="D152" s="263">
        <f t="shared" ref="D152" si="1068">D150</f>
        <v>41343</v>
      </c>
      <c r="E152" s="142" t="s">
        <v>82</v>
      </c>
      <c r="F152" s="142"/>
      <c r="G152" s="224"/>
      <c r="H152" s="94">
        <f>H150</f>
        <v>41344</v>
      </c>
      <c r="I152" s="200">
        <f t="shared" ref="I152" si="1069">I150</f>
        <v>41344</v>
      </c>
      <c r="J152" s="142"/>
      <c r="K152" s="142">
        <v>6</v>
      </c>
      <c r="L152" s="224"/>
      <c r="M152" s="94">
        <f>M150</f>
        <v>41345</v>
      </c>
      <c r="N152" s="200">
        <f t="shared" ref="N152" si="1070">N150</f>
        <v>41345</v>
      </c>
      <c r="O152" s="142" t="s">
        <v>87</v>
      </c>
      <c r="P152" s="142">
        <v>0</v>
      </c>
      <c r="Q152" s="224"/>
      <c r="R152" s="94">
        <f>R150</f>
        <v>41346</v>
      </c>
      <c r="S152" s="205">
        <f t="shared" ref="S152" si="1071">S150</f>
        <v>41346</v>
      </c>
      <c r="T152" s="142" t="s">
        <v>87</v>
      </c>
      <c r="U152" s="142">
        <v>0</v>
      </c>
      <c r="V152" s="210"/>
      <c r="W152" s="94">
        <f>W150</f>
        <v>41347</v>
      </c>
      <c r="X152" s="200">
        <f t="shared" ref="X152" si="1072">X150</f>
        <v>41347</v>
      </c>
      <c r="Y152" s="142"/>
      <c r="Z152" s="142">
        <v>0</v>
      </c>
      <c r="AA152" s="224"/>
      <c r="AB152" s="94">
        <f>AB150</f>
        <v>41348</v>
      </c>
      <c r="AC152" s="200">
        <f t="shared" ref="AC152" si="1073">AC150</f>
        <v>41348</v>
      </c>
      <c r="AD152" s="142" t="s">
        <v>87</v>
      </c>
      <c r="AE152" s="142">
        <v>1</v>
      </c>
      <c r="AF152" s="224"/>
      <c r="AG152" s="94">
        <f>AG150</f>
        <v>41349</v>
      </c>
      <c r="AH152" s="197">
        <f t="shared" ref="AH152" si="1074">AH150</f>
        <v>41349</v>
      </c>
      <c r="AI152" s="142" t="s">
        <v>82</v>
      </c>
      <c r="AJ152" s="142"/>
      <c r="AK152" s="218"/>
      <c r="AL152" s="225" t="s">
        <v>85</v>
      </c>
      <c r="AM152" s="227">
        <v>1</v>
      </c>
      <c r="AN152" s="229">
        <f>SUMPRODUCT((学年=AM152)*(TEXT(日,"yymm")=TEXT(AL146,"yymm"))*日時数+(学年=AM152)*(TEXT(月,"yymm")=TEXT(AL146,"yymm"))*月時数+(学年=AM152)*(TEXT(火,"yymm")=TEXT(AL146,"yymm"))*火時数+(学年=AM152)*(TEXT(水,"yymm")=TEXT(AL146,"yymm"))*水時数+(学年=AM152)*(TEXT(木,"yymm")=TEXT(AL146,"yymm"))*木時数+(学年=AM152)*(TEXT(金,"yymm")=TEXT(AL146,"yymm"))*金時数+(学年=AM152)*(TEXT(土,"yymm")=TEXT(AL146,"yymm"))*土時数)</f>
        <v>80.5</v>
      </c>
      <c r="AO152" s="213">
        <f>AO139+AN152</f>
        <v>1046.5</v>
      </c>
      <c r="AP152" s="214"/>
      <c r="AQ152" s="140"/>
      <c r="AR152" s="126"/>
      <c r="AT152" s="273"/>
      <c r="AU152" s="127"/>
      <c r="AV152" s="127"/>
      <c r="AW152" s="127"/>
      <c r="AX152" s="127"/>
      <c r="AY152" s="127"/>
      <c r="AZ152" s="127"/>
      <c r="BA152" s="127"/>
      <c r="BB152" s="127"/>
    </row>
    <row r="153" spans="1:54" ht="7.5" customHeight="1">
      <c r="A153" s="212">
        <f>IF(D150="","",IF(D159="","",IF(MONTH(D150)=MONTH(D159),MONTH(D153),"")))</f>
        <v>3</v>
      </c>
      <c r="B153" s="92">
        <v>1</v>
      </c>
      <c r="C153" s="93">
        <f t="shared" ref="C153" si="1075">D153</f>
        <v>41350</v>
      </c>
      <c r="D153" s="262">
        <f t="shared" ref="D153" si="1076">AH150+1</f>
        <v>41350</v>
      </c>
      <c r="E153" s="142" t="s">
        <v>82</v>
      </c>
      <c r="F153" s="142"/>
      <c r="G153" s="222" t="s">
        <v>99</v>
      </c>
      <c r="H153" s="94">
        <f t="shared" ref="H153" si="1077">I153</f>
        <v>41351</v>
      </c>
      <c r="I153" s="198">
        <f t="shared" si="975"/>
        <v>41351</v>
      </c>
      <c r="J153" s="142"/>
      <c r="K153" s="142">
        <v>5</v>
      </c>
      <c r="L153" s="222" t="s">
        <v>99</v>
      </c>
      <c r="M153" s="94">
        <f t="shared" ref="M153" si="1078">N153</f>
        <v>41352</v>
      </c>
      <c r="N153" s="198">
        <f t="shared" si="952"/>
        <v>41352</v>
      </c>
      <c r="O153" s="142"/>
      <c r="P153" s="142">
        <v>5</v>
      </c>
      <c r="Q153" s="222" t="s">
        <v>127</v>
      </c>
      <c r="R153" s="94">
        <f t="shared" ref="R153" si="1079">S153</f>
        <v>41353</v>
      </c>
      <c r="S153" s="203">
        <f t="shared" si="978"/>
        <v>41353</v>
      </c>
      <c r="T153" s="142" t="s">
        <v>82</v>
      </c>
      <c r="U153" s="142"/>
      <c r="V153" s="208" t="s">
        <v>30</v>
      </c>
      <c r="W153" s="94">
        <f t="shared" ref="W153" si="1080">X153</f>
        <v>41354</v>
      </c>
      <c r="X153" s="198">
        <f t="shared" si="980"/>
        <v>41354</v>
      </c>
      <c r="Y153" s="142"/>
      <c r="Z153" s="142">
        <v>5</v>
      </c>
      <c r="AA153" s="222" t="s">
        <v>100</v>
      </c>
      <c r="AB153" s="94">
        <f t="shared" ref="AB153" si="1081">AC153</f>
        <v>41355</v>
      </c>
      <c r="AC153" s="198">
        <f t="shared" si="982"/>
        <v>41355</v>
      </c>
      <c r="AD153" s="142"/>
      <c r="AE153" s="142">
        <v>5</v>
      </c>
      <c r="AF153" s="222" t="s">
        <v>99</v>
      </c>
      <c r="AG153" s="94">
        <f t="shared" ref="AG153" si="1082">AC153+1</f>
        <v>41356</v>
      </c>
      <c r="AH153" s="194">
        <f t="shared" si="984"/>
        <v>41356</v>
      </c>
      <c r="AI153" s="142" t="s">
        <v>82</v>
      </c>
      <c r="AJ153" s="142"/>
      <c r="AK153" s="216" t="s">
        <v>99</v>
      </c>
      <c r="AL153" s="225"/>
      <c r="AM153" s="228"/>
      <c r="AN153" s="230"/>
      <c r="AO153" s="213"/>
      <c r="AP153" s="214"/>
      <c r="AQ153" s="141"/>
      <c r="AR153" s="126"/>
      <c r="AT153" s="274" t="str">
        <f t="shared" ref="AT153" ca="1" si="1083">IF(OFFSET($AU$3,(ROW()-3)/3,0)=0,"",OFFSET($AU$3,(ROW()-3)/3,0))</f>
        <v/>
      </c>
    </row>
    <row r="154" spans="1:54" s="76" customFormat="1" ht="7.5" customHeight="1">
      <c r="A154" s="212"/>
      <c r="B154" s="92">
        <v>2</v>
      </c>
      <c r="C154" s="93">
        <f>C153</f>
        <v>41350</v>
      </c>
      <c r="D154" s="263">
        <f t="shared" ref="D154" si="1084">D153</f>
        <v>41350</v>
      </c>
      <c r="E154" s="142" t="s">
        <v>82</v>
      </c>
      <c r="F154" s="142"/>
      <c r="G154" s="223"/>
      <c r="H154" s="94">
        <f>H153</f>
        <v>41351</v>
      </c>
      <c r="I154" s="199">
        <f t="shared" ref="I154" si="1085">I153</f>
        <v>41351</v>
      </c>
      <c r="J154" s="142"/>
      <c r="K154" s="142">
        <v>5</v>
      </c>
      <c r="L154" s="223"/>
      <c r="M154" s="94">
        <f>M153</f>
        <v>41352</v>
      </c>
      <c r="N154" s="199">
        <f t="shared" ref="N154" si="1086">N153</f>
        <v>41352</v>
      </c>
      <c r="O154" s="142"/>
      <c r="P154" s="142">
        <v>5</v>
      </c>
      <c r="Q154" s="223"/>
      <c r="R154" s="94">
        <f>R153</f>
        <v>41353</v>
      </c>
      <c r="S154" s="204">
        <f t="shared" ref="S154" si="1087">S153</f>
        <v>41353</v>
      </c>
      <c r="T154" s="142" t="s">
        <v>82</v>
      </c>
      <c r="U154" s="142"/>
      <c r="V154" s="209"/>
      <c r="W154" s="94">
        <f>W153</f>
        <v>41354</v>
      </c>
      <c r="X154" s="199">
        <f t="shared" ref="X154" si="1088">X153</f>
        <v>41354</v>
      </c>
      <c r="Y154" s="142"/>
      <c r="Z154" s="142">
        <v>5</v>
      </c>
      <c r="AA154" s="223"/>
      <c r="AB154" s="94">
        <f>AB153</f>
        <v>41355</v>
      </c>
      <c r="AC154" s="199">
        <f t="shared" ref="AC154" si="1089">AC153</f>
        <v>41355</v>
      </c>
      <c r="AD154" s="142"/>
      <c r="AE154" s="142">
        <v>5</v>
      </c>
      <c r="AF154" s="223"/>
      <c r="AG154" s="94">
        <f>AG153</f>
        <v>41356</v>
      </c>
      <c r="AH154" s="195">
        <f t="shared" ref="AH154" si="1090">AH153</f>
        <v>41356</v>
      </c>
      <c r="AI154" s="142" t="s">
        <v>82</v>
      </c>
      <c r="AJ154" s="142"/>
      <c r="AK154" s="217"/>
      <c r="AL154" s="225"/>
      <c r="AM154" s="231">
        <v>2</v>
      </c>
      <c r="AN154" s="232">
        <f>SUMPRODUCT((学年=AM154)*(TEXT(日,"yymm")=TEXT(AL146,"yymm"))*日時数+(学年=AM154)*(TEXT(月,"yymm")=TEXT(AL146,"yymm"))*月時数+(学年=AM154)*(TEXT(火,"yymm")=TEXT(AL146,"yymm"))*火時数+(学年=AM154)*(TEXT(水,"yymm")=TEXT(AL146,"yymm"))*水時数+(学年=AM154)*(TEXT(木,"yymm")=TEXT(AL146,"yymm"))*木時数+(学年=AM154)*(TEXT(金,"yymm")=TEXT(AL146,"yymm"))*金時数+(学年=AM154)*(TEXT(土,"yymm")=TEXT(AL146,"yymm"))*土時数)</f>
        <v>80.5</v>
      </c>
      <c r="AO154" s="213">
        <f t="shared" ref="AO154" si="1091">AO141+AN154</f>
        <v>1049.5</v>
      </c>
      <c r="AP154" s="214"/>
      <c r="AQ154" s="141"/>
      <c r="AR154" s="126"/>
      <c r="AT154" s="272"/>
      <c r="AU154" s="127"/>
      <c r="AV154" s="127"/>
      <c r="AW154" s="127"/>
      <c r="AX154" s="127"/>
      <c r="AY154" s="127"/>
      <c r="AZ154" s="127"/>
      <c r="BA154" s="127"/>
      <c r="BB154" s="127"/>
    </row>
    <row r="155" spans="1:54" s="76" customFormat="1" ht="7.5" customHeight="1">
      <c r="A155" s="212"/>
      <c r="B155" s="92">
        <v>3</v>
      </c>
      <c r="C155" s="93">
        <f>C153</f>
        <v>41350</v>
      </c>
      <c r="D155" s="263">
        <f t="shared" ref="D155" si="1092">D153</f>
        <v>41350</v>
      </c>
      <c r="E155" s="142" t="s">
        <v>82</v>
      </c>
      <c r="F155" s="142"/>
      <c r="G155" s="224"/>
      <c r="H155" s="94">
        <f>H153</f>
        <v>41351</v>
      </c>
      <c r="I155" s="200">
        <f t="shared" ref="I155" si="1093">I153</f>
        <v>41351</v>
      </c>
      <c r="J155" s="142" t="s">
        <v>82</v>
      </c>
      <c r="K155" s="142">
        <v>0</v>
      </c>
      <c r="L155" s="224"/>
      <c r="M155" s="94">
        <f>M153</f>
        <v>41352</v>
      </c>
      <c r="N155" s="200">
        <f t="shared" ref="N155" si="1094">N153</f>
        <v>41352</v>
      </c>
      <c r="O155" s="142" t="s">
        <v>82</v>
      </c>
      <c r="P155" s="142">
        <v>0</v>
      </c>
      <c r="Q155" s="224"/>
      <c r="R155" s="94">
        <f>R153</f>
        <v>41353</v>
      </c>
      <c r="S155" s="205">
        <f t="shared" ref="S155" si="1095">S153</f>
        <v>41353</v>
      </c>
      <c r="T155" s="142" t="s">
        <v>82</v>
      </c>
      <c r="U155" s="142"/>
      <c r="V155" s="210"/>
      <c r="W155" s="94">
        <f>W153</f>
        <v>41354</v>
      </c>
      <c r="X155" s="200">
        <f t="shared" ref="X155" si="1096">X153</f>
        <v>41354</v>
      </c>
      <c r="Y155" s="142" t="s">
        <v>82</v>
      </c>
      <c r="Z155" s="142"/>
      <c r="AA155" s="224"/>
      <c r="AB155" s="94">
        <f>AB153</f>
        <v>41355</v>
      </c>
      <c r="AC155" s="200">
        <f t="shared" ref="AC155" si="1097">AC153</f>
        <v>41355</v>
      </c>
      <c r="AD155" s="142" t="s">
        <v>82</v>
      </c>
      <c r="AE155" s="142"/>
      <c r="AF155" s="224"/>
      <c r="AG155" s="94">
        <f>AG153</f>
        <v>41356</v>
      </c>
      <c r="AH155" s="197">
        <f t="shared" ref="AH155" si="1098">AH153</f>
        <v>41356</v>
      </c>
      <c r="AI155" s="142" t="s">
        <v>82</v>
      </c>
      <c r="AJ155" s="142"/>
      <c r="AK155" s="218"/>
      <c r="AL155" s="225"/>
      <c r="AM155" s="231"/>
      <c r="AN155" s="232"/>
      <c r="AO155" s="213"/>
      <c r="AP155" s="214"/>
      <c r="AQ155" s="141"/>
      <c r="AR155" s="126"/>
      <c r="AT155" s="273"/>
      <c r="AU155" s="127"/>
      <c r="AV155" s="127"/>
      <c r="AW155" s="127"/>
      <c r="AX155" s="127"/>
      <c r="AY155" s="127"/>
      <c r="AZ155" s="127"/>
      <c r="BA155" s="127"/>
      <c r="BB155" s="127"/>
    </row>
    <row r="156" spans="1:54" ht="7.5" customHeight="1">
      <c r="A156" s="212" t="str">
        <f>IF(D153="","",IF(D162="","",IF(MONTH(D153)=MONTH(D162),MONTH(D156),"")))</f>
        <v/>
      </c>
      <c r="B156" s="92">
        <v>1</v>
      </c>
      <c r="C156" s="93">
        <f t="shared" ref="C156" si="1099">D156</f>
        <v>41357</v>
      </c>
      <c r="D156" s="262">
        <f t="shared" ref="D156" si="1100">AH153+1</f>
        <v>41357</v>
      </c>
      <c r="E156" s="142" t="s">
        <v>82</v>
      </c>
      <c r="F156" s="142"/>
      <c r="G156" s="222" t="s">
        <v>99</v>
      </c>
      <c r="H156" s="94">
        <f t="shared" ref="H156" si="1101">I156</f>
        <v>41358</v>
      </c>
      <c r="I156" s="198">
        <f t="shared" si="975"/>
        <v>41358</v>
      </c>
      <c r="J156" s="142"/>
      <c r="K156" s="142">
        <v>4</v>
      </c>
      <c r="L156" s="222" t="s">
        <v>117</v>
      </c>
      <c r="M156" s="94">
        <f t="shared" ref="M156" si="1102">N156</f>
        <v>41359</v>
      </c>
      <c r="N156" s="198">
        <f t="shared" si="952"/>
        <v>41359</v>
      </c>
      <c r="O156" s="142" t="s">
        <v>87</v>
      </c>
      <c r="P156" s="142">
        <v>1.5</v>
      </c>
      <c r="Q156" s="222" t="s">
        <v>128</v>
      </c>
      <c r="R156" s="94">
        <f t="shared" ref="R156" si="1103">S156</f>
        <v>41360</v>
      </c>
      <c r="S156" s="203">
        <f t="shared" si="978"/>
        <v>41360</v>
      </c>
      <c r="T156" s="142" t="s">
        <v>82</v>
      </c>
      <c r="U156" s="142"/>
      <c r="V156" s="208" t="s">
        <v>99</v>
      </c>
      <c r="W156" s="94">
        <f t="shared" ref="W156" si="1104">X156</f>
        <v>41361</v>
      </c>
      <c r="X156" s="198">
        <f t="shared" si="980"/>
        <v>41361</v>
      </c>
      <c r="Y156" s="142" t="s">
        <v>82</v>
      </c>
      <c r="Z156" s="142"/>
      <c r="AA156" s="222" t="s">
        <v>99</v>
      </c>
      <c r="AB156" s="94">
        <f t="shared" ref="AB156" si="1105">AC156</f>
        <v>41362</v>
      </c>
      <c r="AC156" s="198">
        <f t="shared" si="982"/>
        <v>41362</v>
      </c>
      <c r="AD156" s="142" t="s">
        <v>82</v>
      </c>
      <c r="AE156" s="142"/>
      <c r="AF156" s="222" t="s">
        <v>99</v>
      </c>
      <c r="AG156" s="94">
        <f t="shared" ref="AG156" si="1106">AC156+1</f>
        <v>41363</v>
      </c>
      <c r="AH156" s="194">
        <f t="shared" si="984"/>
        <v>41363</v>
      </c>
      <c r="AI156" s="142" t="s">
        <v>82</v>
      </c>
      <c r="AJ156" s="142"/>
      <c r="AK156" s="216" t="s">
        <v>99</v>
      </c>
      <c r="AL156" s="225"/>
      <c r="AM156" s="231">
        <v>3</v>
      </c>
      <c r="AN156" s="232">
        <f>SUMPRODUCT((学年=AM156)*(TEXT(日,"yymm")=TEXT(AL146,"yymm"))*日時数+(学年=AM156)*(TEXT(月,"yymm")=TEXT(AL146,"yymm"))*月時数+(学年=AM156)*(TEXT(火,"yymm")=TEXT(AL146,"yymm"))*火時数+(学年=AM156)*(TEXT(水,"yymm")=TEXT(AL146,"yymm"))*水時数+(学年=AM156)*(TEXT(木,"yymm")=TEXT(AL146,"yymm"))*木時数+(学年=AM156)*(TEXT(金,"yymm")=TEXT(AL146,"yymm"))*金時数+(学年=AM156)*(TEXT(土,"yymm")=TEXT(AL146,"yymm"))*土時数)</f>
        <v>43</v>
      </c>
      <c r="AO156" s="213">
        <f t="shared" ref="AO156" si="1107">AO143+AN156</f>
        <v>1024</v>
      </c>
      <c r="AP156" s="214"/>
      <c r="AQ156" s="141"/>
      <c r="AR156" s="126"/>
      <c r="AT156" s="274" t="str">
        <f t="shared" ref="AT156" ca="1" si="1108">IF(OFFSET($AU$3,(ROW()-3)/3,0)=0,"",OFFSET($AU$3,(ROW()-3)/3,0))</f>
        <v/>
      </c>
    </row>
    <row r="157" spans="1:54" s="76" customFormat="1" ht="7.5" customHeight="1">
      <c r="A157" s="212"/>
      <c r="B157" s="92">
        <v>2</v>
      </c>
      <c r="C157" s="93">
        <f>C156</f>
        <v>41357</v>
      </c>
      <c r="D157" s="263">
        <f t="shared" ref="D157" si="1109">D156</f>
        <v>41357</v>
      </c>
      <c r="E157" s="142" t="s">
        <v>82</v>
      </c>
      <c r="F157" s="142"/>
      <c r="G157" s="223"/>
      <c r="H157" s="94">
        <f>H156</f>
        <v>41358</v>
      </c>
      <c r="I157" s="199">
        <f t="shared" ref="I157" si="1110">I156</f>
        <v>41358</v>
      </c>
      <c r="J157" s="142"/>
      <c r="K157" s="142">
        <v>4</v>
      </c>
      <c r="L157" s="223"/>
      <c r="M157" s="94">
        <f>M156</f>
        <v>41359</v>
      </c>
      <c r="N157" s="199">
        <f t="shared" ref="N157" si="1111">N156</f>
        <v>41359</v>
      </c>
      <c r="O157" s="142" t="s">
        <v>87</v>
      </c>
      <c r="P157" s="142">
        <v>1.5</v>
      </c>
      <c r="Q157" s="223"/>
      <c r="R157" s="94">
        <f>R156</f>
        <v>41360</v>
      </c>
      <c r="S157" s="204">
        <f t="shared" ref="S157" si="1112">S156</f>
        <v>41360</v>
      </c>
      <c r="T157" s="142" t="s">
        <v>82</v>
      </c>
      <c r="U157" s="142"/>
      <c r="V157" s="209"/>
      <c r="W157" s="94">
        <f>W156</f>
        <v>41361</v>
      </c>
      <c r="X157" s="199">
        <f t="shared" ref="X157" si="1113">X156</f>
        <v>41361</v>
      </c>
      <c r="Y157" s="142" t="s">
        <v>82</v>
      </c>
      <c r="Z157" s="142"/>
      <c r="AA157" s="223"/>
      <c r="AB157" s="94">
        <f>AB156</f>
        <v>41362</v>
      </c>
      <c r="AC157" s="199">
        <f t="shared" ref="AC157" si="1114">AC156</f>
        <v>41362</v>
      </c>
      <c r="AD157" s="142" t="s">
        <v>82</v>
      </c>
      <c r="AE157" s="142"/>
      <c r="AF157" s="223"/>
      <c r="AG157" s="94">
        <f>AG156</f>
        <v>41363</v>
      </c>
      <c r="AH157" s="195">
        <f t="shared" ref="AH157" si="1115">AH156</f>
        <v>41363</v>
      </c>
      <c r="AI157" s="142" t="s">
        <v>82</v>
      </c>
      <c r="AJ157" s="142"/>
      <c r="AK157" s="217"/>
      <c r="AL157" s="226"/>
      <c r="AM157" s="231"/>
      <c r="AN157" s="232"/>
      <c r="AO157" s="213"/>
      <c r="AP157" s="214"/>
      <c r="AQ157" s="141"/>
      <c r="AR157" s="126"/>
      <c r="AT157" s="272"/>
      <c r="AU157" s="127"/>
      <c r="AV157" s="127"/>
      <c r="AW157" s="127"/>
      <c r="AX157" s="127"/>
      <c r="AY157" s="127"/>
      <c r="AZ157" s="127"/>
      <c r="BA157" s="127"/>
      <c r="BB157" s="127"/>
    </row>
    <row r="158" spans="1:54" s="76" customFormat="1" ht="7.5" customHeight="1">
      <c r="A158" s="212"/>
      <c r="B158" s="92">
        <v>3</v>
      </c>
      <c r="C158" s="93">
        <f>C156</f>
        <v>41357</v>
      </c>
      <c r="D158" s="263">
        <f t="shared" ref="D158" si="1116">D156</f>
        <v>41357</v>
      </c>
      <c r="E158" s="142" t="s">
        <v>82</v>
      </c>
      <c r="F158" s="142"/>
      <c r="G158" s="224"/>
      <c r="H158" s="94">
        <f>H156</f>
        <v>41358</v>
      </c>
      <c r="I158" s="200">
        <f t="shared" ref="I158" si="1117">I156</f>
        <v>41358</v>
      </c>
      <c r="J158" s="142" t="s">
        <v>82</v>
      </c>
      <c r="K158" s="142"/>
      <c r="L158" s="224"/>
      <c r="M158" s="94">
        <f>M156</f>
        <v>41359</v>
      </c>
      <c r="N158" s="200">
        <f t="shared" ref="N158" si="1118">N156</f>
        <v>41359</v>
      </c>
      <c r="O158" s="142" t="s">
        <v>82</v>
      </c>
      <c r="P158" s="142"/>
      <c r="Q158" s="224"/>
      <c r="R158" s="94">
        <f>R156</f>
        <v>41360</v>
      </c>
      <c r="S158" s="205">
        <f t="shared" ref="S158" si="1119">S156</f>
        <v>41360</v>
      </c>
      <c r="T158" s="142" t="s">
        <v>82</v>
      </c>
      <c r="U158" s="142"/>
      <c r="V158" s="210"/>
      <c r="W158" s="94">
        <f>W156</f>
        <v>41361</v>
      </c>
      <c r="X158" s="200">
        <f t="shared" ref="X158" si="1120">X156</f>
        <v>41361</v>
      </c>
      <c r="Y158" s="142" t="s">
        <v>82</v>
      </c>
      <c r="Z158" s="142"/>
      <c r="AA158" s="224"/>
      <c r="AB158" s="94">
        <f>AB156</f>
        <v>41362</v>
      </c>
      <c r="AC158" s="200">
        <f t="shared" ref="AC158" si="1121">AC156</f>
        <v>41362</v>
      </c>
      <c r="AD158" s="142" t="s">
        <v>82</v>
      </c>
      <c r="AE158" s="142"/>
      <c r="AF158" s="224"/>
      <c r="AG158" s="94">
        <f>AG156</f>
        <v>41363</v>
      </c>
      <c r="AH158" s="197">
        <f t="shared" ref="AH158" si="1122">AH156</f>
        <v>41363</v>
      </c>
      <c r="AI158" s="142" t="s">
        <v>82</v>
      </c>
      <c r="AJ158" s="142"/>
      <c r="AK158" s="218"/>
      <c r="AL158" s="103"/>
      <c r="AM158" s="110"/>
      <c r="AN158" s="109"/>
      <c r="AO158" s="109"/>
      <c r="AP158" s="109"/>
      <c r="AQ158" s="189"/>
      <c r="AR158" s="126"/>
      <c r="AT158" s="273"/>
      <c r="AU158" s="127"/>
      <c r="AV158" s="127"/>
      <c r="AW158" s="127"/>
      <c r="AX158" s="127"/>
      <c r="AY158" s="127"/>
      <c r="AZ158" s="127"/>
      <c r="BA158" s="127"/>
      <c r="BB158" s="127"/>
    </row>
    <row r="159" spans="1:54" ht="7.5" customHeight="1">
      <c r="A159" s="212"/>
      <c r="B159" s="92">
        <v>1</v>
      </c>
      <c r="C159" s="93">
        <f>D159</f>
        <v>41364</v>
      </c>
      <c r="D159" s="262">
        <f t="shared" ref="D159" si="1123">AH156+1</f>
        <v>41364</v>
      </c>
      <c r="E159" s="142" t="s">
        <v>82</v>
      </c>
      <c r="F159" s="142"/>
      <c r="G159" s="222" t="s">
        <v>99</v>
      </c>
      <c r="H159" s="94">
        <f>IF(I159="","",I159)</f>
        <v>41365</v>
      </c>
      <c r="I159" s="198">
        <f t="shared" si="975"/>
        <v>41365</v>
      </c>
      <c r="J159" s="142"/>
      <c r="K159" s="142"/>
      <c r="L159" s="222" t="s">
        <v>99</v>
      </c>
      <c r="M159" s="94">
        <f>IF(N159="","",N159)</f>
        <v>41366</v>
      </c>
      <c r="N159" s="198">
        <f t="shared" si="952"/>
        <v>41366</v>
      </c>
      <c r="O159" s="142"/>
      <c r="P159" s="142"/>
      <c r="Q159" s="222" t="s">
        <v>99</v>
      </c>
      <c r="R159" s="94">
        <f>IF(S159="","",S159)</f>
        <v>41367</v>
      </c>
      <c r="S159" s="203">
        <f t="shared" si="978"/>
        <v>41367</v>
      </c>
      <c r="T159" s="142"/>
      <c r="U159" s="142"/>
      <c r="V159" s="208" t="s">
        <v>99</v>
      </c>
      <c r="W159" s="94">
        <f>IF(X159="","",X159)</f>
        <v>41368</v>
      </c>
      <c r="X159" s="198">
        <f t="shared" si="980"/>
        <v>41368</v>
      </c>
      <c r="Y159" s="142"/>
      <c r="Z159" s="142"/>
      <c r="AA159" s="222" t="s">
        <v>99</v>
      </c>
      <c r="AB159" s="94">
        <f>IF(AC159="","",AC159)</f>
        <v>41369</v>
      </c>
      <c r="AC159" s="198">
        <f t="shared" si="982"/>
        <v>41369</v>
      </c>
      <c r="AD159" s="142"/>
      <c r="AE159" s="142"/>
      <c r="AF159" s="222" t="s">
        <v>99</v>
      </c>
      <c r="AG159" s="94">
        <f>IF(AH159="","",AH159)</f>
        <v>41370</v>
      </c>
      <c r="AH159" s="194">
        <f t="shared" si="984"/>
        <v>41370</v>
      </c>
      <c r="AI159" s="142"/>
      <c r="AJ159" s="142"/>
      <c r="AK159" s="216" t="s">
        <v>99</v>
      </c>
      <c r="AL159" s="107"/>
      <c r="AM159" s="116"/>
      <c r="AN159" s="117"/>
      <c r="AO159" s="117"/>
      <c r="AP159" s="117"/>
      <c r="AQ159" s="141"/>
      <c r="AR159" s="126"/>
      <c r="AT159" s="274" t="str">
        <f t="shared" ref="AT159" ca="1" si="1124">IF(OFFSET($AU$3,(ROW()-3)/3,0)=0,"",OFFSET($AU$3,(ROW()-3)/3,0))</f>
        <v/>
      </c>
    </row>
    <row r="160" spans="1:54" s="76" customFormat="1" ht="7.5" customHeight="1">
      <c r="A160" s="212"/>
      <c r="B160" s="92">
        <v>2</v>
      </c>
      <c r="C160" s="93">
        <f>C159</f>
        <v>41364</v>
      </c>
      <c r="D160" s="263">
        <f t="shared" ref="D160" si="1125">D159</f>
        <v>41364</v>
      </c>
      <c r="E160" s="142" t="s">
        <v>82</v>
      </c>
      <c r="F160" s="142"/>
      <c r="G160" s="223"/>
      <c r="H160" s="94">
        <f>IF(H159="","",H159)</f>
        <v>41365</v>
      </c>
      <c r="I160" s="199">
        <f t="shared" ref="I160" si="1126">I159</f>
        <v>41365</v>
      </c>
      <c r="J160" s="142"/>
      <c r="K160" s="142"/>
      <c r="L160" s="223"/>
      <c r="M160" s="94">
        <f>IF(M159="","",M159)</f>
        <v>41366</v>
      </c>
      <c r="N160" s="199">
        <f t="shared" ref="N160" si="1127">N159</f>
        <v>41366</v>
      </c>
      <c r="O160" s="142"/>
      <c r="P160" s="142"/>
      <c r="Q160" s="223"/>
      <c r="R160" s="94">
        <f>IF(R159="","",R159)</f>
        <v>41367</v>
      </c>
      <c r="S160" s="204">
        <f t="shared" ref="S160" si="1128">S159</f>
        <v>41367</v>
      </c>
      <c r="T160" s="142"/>
      <c r="U160" s="142"/>
      <c r="V160" s="209"/>
      <c r="W160" s="94">
        <f>IF(W159="","",W159)</f>
        <v>41368</v>
      </c>
      <c r="X160" s="199">
        <f t="shared" ref="X160" si="1129">X159</f>
        <v>41368</v>
      </c>
      <c r="Y160" s="142"/>
      <c r="Z160" s="142"/>
      <c r="AA160" s="223"/>
      <c r="AB160" s="94">
        <f>IF(AB159="","",AB159)</f>
        <v>41369</v>
      </c>
      <c r="AC160" s="199">
        <f t="shared" ref="AC160" si="1130">AC159</f>
        <v>41369</v>
      </c>
      <c r="AD160" s="142"/>
      <c r="AE160" s="142"/>
      <c r="AF160" s="223"/>
      <c r="AG160" s="94">
        <f>IF(AG159="","",AG159)</f>
        <v>41370</v>
      </c>
      <c r="AH160" s="195">
        <f t="shared" ref="AH160" si="1131">AH159</f>
        <v>41370</v>
      </c>
      <c r="AI160" s="142"/>
      <c r="AJ160" s="142"/>
      <c r="AK160" s="217"/>
      <c r="AL160" s="107"/>
      <c r="AM160" s="116"/>
      <c r="AN160" s="117"/>
      <c r="AO160" s="117"/>
      <c r="AP160" s="117"/>
      <c r="AQ160" s="141"/>
      <c r="AR160" s="126"/>
      <c r="AT160" s="272"/>
      <c r="AU160" s="127"/>
      <c r="AV160" s="127"/>
      <c r="AW160" s="127"/>
      <c r="AX160" s="127"/>
      <c r="AY160" s="127"/>
      <c r="AZ160" s="127"/>
      <c r="BA160" s="127"/>
      <c r="BB160" s="127"/>
    </row>
    <row r="161" spans="1:54" s="76" customFormat="1" ht="7.5" customHeight="1">
      <c r="A161" s="212"/>
      <c r="B161" s="92">
        <v>3</v>
      </c>
      <c r="C161" s="93">
        <f>C159</f>
        <v>41364</v>
      </c>
      <c r="D161" s="263">
        <f t="shared" ref="D161" si="1132">D159</f>
        <v>41364</v>
      </c>
      <c r="E161" s="142" t="s">
        <v>82</v>
      </c>
      <c r="F161" s="142"/>
      <c r="G161" s="224"/>
      <c r="H161" s="94">
        <f>IF(H160="","",H160)</f>
        <v>41365</v>
      </c>
      <c r="I161" s="200">
        <f t="shared" ref="I161" si="1133">I159</f>
        <v>41365</v>
      </c>
      <c r="J161" s="142"/>
      <c r="K161" s="142"/>
      <c r="L161" s="224"/>
      <c r="M161" s="94">
        <f>IF(M160="","",M160)</f>
        <v>41366</v>
      </c>
      <c r="N161" s="200">
        <f t="shared" ref="N161" si="1134">N159</f>
        <v>41366</v>
      </c>
      <c r="O161" s="142"/>
      <c r="P161" s="142"/>
      <c r="Q161" s="224"/>
      <c r="R161" s="94">
        <f>IF(R160="","",R160)</f>
        <v>41367</v>
      </c>
      <c r="S161" s="205">
        <f t="shared" ref="S161" si="1135">S159</f>
        <v>41367</v>
      </c>
      <c r="T161" s="142"/>
      <c r="U161" s="142"/>
      <c r="V161" s="210"/>
      <c r="W161" s="94">
        <f>IF(W160="","",W160)</f>
        <v>41368</v>
      </c>
      <c r="X161" s="200">
        <f t="shared" ref="X161" si="1136">X159</f>
        <v>41368</v>
      </c>
      <c r="Y161" s="142"/>
      <c r="Z161" s="142"/>
      <c r="AA161" s="224"/>
      <c r="AB161" s="94">
        <f>IF(AB160="","",AB160)</f>
        <v>41369</v>
      </c>
      <c r="AC161" s="200">
        <f t="shared" ref="AC161" si="1137">AC159</f>
        <v>41369</v>
      </c>
      <c r="AD161" s="142"/>
      <c r="AE161" s="142"/>
      <c r="AF161" s="224"/>
      <c r="AG161" s="94">
        <f>IF(AG160="","",AG160)</f>
        <v>41370</v>
      </c>
      <c r="AH161" s="197">
        <f t="shared" ref="AH161" si="1138">AH159</f>
        <v>41370</v>
      </c>
      <c r="AI161" s="142"/>
      <c r="AJ161" s="142"/>
      <c r="AK161" s="218"/>
      <c r="AL161" s="107"/>
      <c r="AM161" s="116"/>
      <c r="AN161" s="117"/>
      <c r="AO161" s="117"/>
      <c r="AP161" s="117"/>
      <c r="AQ161" s="141"/>
      <c r="AR161" s="126"/>
      <c r="AT161" s="273"/>
      <c r="AU161" s="127"/>
      <c r="AV161" s="127"/>
      <c r="AW161" s="127"/>
      <c r="AX161" s="127"/>
      <c r="AY161" s="127"/>
      <c r="AZ161" s="127"/>
      <c r="BA161" s="127"/>
      <c r="BB161" s="127"/>
    </row>
    <row r="162" spans="1:54" ht="7.5" customHeight="1">
      <c r="A162" s="183"/>
      <c r="B162" s="92">
        <v>1</v>
      </c>
      <c r="C162" s="93">
        <f>IF(D162="","",D162)</f>
        <v>41371</v>
      </c>
      <c r="D162" s="262">
        <f t="shared" ref="D162" si="1139">AH159+1</f>
        <v>41371</v>
      </c>
      <c r="E162" s="142"/>
      <c r="F162" s="142"/>
      <c r="G162" s="222" t="s">
        <v>99</v>
      </c>
      <c r="H162" s="94">
        <f t="shared" ref="H162" si="1140">I162</f>
        <v>41372</v>
      </c>
      <c r="I162" s="198">
        <f t="shared" si="975"/>
        <v>41372</v>
      </c>
      <c r="J162" s="142"/>
      <c r="K162" s="142"/>
      <c r="L162" s="222" t="s">
        <v>99</v>
      </c>
      <c r="M162" s="94">
        <f t="shared" ref="M162" si="1141">N162</f>
        <v>41373</v>
      </c>
      <c r="N162" s="198">
        <f t="shared" si="952"/>
        <v>41373</v>
      </c>
      <c r="O162" s="142"/>
      <c r="P162" s="142"/>
      <c r="Q162" s="222" t="s">
        <v>99</v>
      </c>
      <c r="R162" s="94">
        <f t="shared" ref="R162" si="1142">S162</f>
        <v>41374</v>
      </c>
      <c r="S162" s="203">
        <f t="shared" si="978"/>
        <v>41374</v>
      </c>
      <c r="T162" s="142"/>
      <c r="U162" s="142"/>
      <c r="V162" s="208" t="s">
        <v>99</v>
      </c>
      <c r="W162" s="94">
        <f t="shared" ref="W162" si="1143">X162</f>
        <v>41375</v>
      </c>
      <c r="X162" s="198">
        <f t="shared" si="980"/>
        <v>41375</v>
      </c>
      <c r="Y162" s="142"/>
      <c r="Z162" s="142"/>
      <c r="AA162" s="222" t="s">
        <v>99</v>
      </c>
      <c r="AB162" s="94">
        <f t="shared" ref="AB162" si="1144">AC162</f>
        <v>41376</v>
      </c>
      <c r="AC162" s="198">
        <f t="shared" si="982"/>
        <v>41376</v>
      </c>
      <c r="AD162" s="142"/>
      <c r="AE162" s="142"/>
      <c r="AF162" s="222" t="s">
        <v>99</v>
      </c>
      <c r="AG162" s="94">
        <f t="shared" ref="AG162" si="1145">AH162</f>
        <v>41377</v>
      </c>
      <c r="AH162" s="194">
        <f t="shared" si="984"/>
        <v>41377</v>
      </c>
      <c r="AI162" s="142"/>
      <c r="AJ162" s="142"/>
      <c r="AK162" s="251" t="s">
        <v>99</v>
      </c>
      <c r="AL162" s="107"/>
      <c r="AM162" s="118"/>
      <c r="AN162" s="119"/>
      <c r="AO162" s="117"/>
      <c r="AP162" s="117"/>
      <c r="AQ162" s="141"/>
      <c r="AR162" s="126"/>
      <c r="AT162" s="274" t="str">
        <f t="shared" ref="AT162" ca="1" si="1146">IF(OFFSET($AU$3,(ROW()-3)/3,0)=0,"",OFFSET($AU$3,(ROW()-3)/3,0))</f>
        <v/>
      </c>
    </row>
    <row r="163" spans="1:54" s="76" customFormat="1" ht="7.5" customHeight="1">
      <c r="A163" s="185" t="s">
        <v>83</v>
      </c>
      <c r="B163" s="92">
        <v>2</v>
      </c>
      <c r="C163" s="93">
        <f>IF(C162="","",C162)</f>
        <v>41371</v>
      </c>
      <c r="D163" s="263">
        <f t="shared" ref="D163" si="1147">D162</f>
        <v>41371</v>
      </c>
      <c r="E163" s="142"/>
      <c r="F163" s="142"/>
      <c r="G163" s="223"/>
      <c r="H163" s="94">
        <f>H162</f>
        <v>41372</v>
      </c>
      <c r="I163" s="199">
        <f t="shared" ref="I163" si="1148">I162</f>
        <v>41372</v>
      </c>
      <c r="J163" s="142"/>
      <c r="K163" s="142"/>
      <c r="L163" s="223"/>
      <c r="M163" s="94">
        <f>M162</f>
        <v>41373</v>
      </c>
      <c r="N163" s="199">
        <f t="shared" ref="N163" si="1149">N162</f>
        <v>41373</v>
      </c>
      <c r="O163" s="142"/>
      <c r="P163" s="142"/>
      <c r="Q163" s="223"/>
      <c r="R163" s="94">
        <f>R162</f>
        <v>41374</v>
      </c>
      <c r="S163" s="204">
        <f t="shared" ref="S163" si="1150">S162</f>
        <v>41374</v>
      </c>
      <c r="T163" s="142"/>
      <c r="U163" s="142"/>
      <c r="V163" s="209"/>
      <c r="W163" s="94">
        <f>W162</f>
        <v>41375</v>
      </c>
      <c r="X163" s="199">
        <f t="shared" ref="X163" si="1151">X162</f>
        <v>41375</v>
      </c>
      <c r="Y163" s="142"/>
      <c r="Z163" s="142"/>
      <c r="AA163" s="223"/>
      <c r="AB163" s="94">
        <f>AB162</f>
        <v>41376</v>
      </c>
      <c r="AC163" s="199">
        <f t="shared" ref="AC163" si="1152">AC162</f>
        <v>41376</v>
      </c>
      <c r="AD163" s="142"/>
      <c r="AE163" s="142"/>
      <c r="AF163" s="223"/>
      <c r="AG163" s="94">
        <f>AG162</f>
        <v>41377</v>
      </c>
      <c r="AH163" s="195">
        <f t="shared" ref="AH163" si="1153">AH162</f>
        <v>41377</v>
      </c>
      <c r="AI163" s="142"/>
      <c r="AJ163" s="142"/>
      <c r="AK163" s="252"/>
      <c r="AL163" s="107"/>
      <c r="AM163" s="118"/>
      <c r="AN163" s="119"/>
      <c r="AO163" s="117"/>
      <c r="AP163" s="117"/>
      <c r="AQ163" s="141"/>
      <c r="AR163" s="101"/>
      <c r="AT163" s="272"/>
      <c r="AU163" s="127"/>
      <c r="AV163" s="127"/>
      <c r="AW163" s="127"/>
      <c r="AX163" s="127"/>
      <c r="AY163" s="127"/>
      <c r="AZ163" s="127"/>
      <c r="BA163" s="127"/>
      <c r="BB163" s="127"/>
    </row>
    <row r="164" spans="1:54" s="76" customFormat="1" ht="7.5" customHeight="1" thickBot="1">
      <c r="A164" s="186">
        <f>DATE(YEAR(D1)+1,4,1)-1</f>
        <v>41364</v>
      </c>
      <c r="B164" s="98">
        <v>3</v>
      </c>
      <c r="C164" s="99">
        <f>IF(C163="","",C163)</f>
        <v>41371</v>
      </c>
      <c r="D164" s="270">
        <f t="shared" ref="D164" si="1154">D162</f>
        <v>41371</v>
      </c>
      <c r="E164" s="143"/>
      <c r="F164" s="143"/>
      <c r="G164" s="254"/>
      <c r="H164" s="88">
        <f>H162</f>
        <v>41372</v>
      </c>
      <c r="I164" s="201">
        <f t="shared" ref="I164" si="1155">I162</f>
        <v>41372</v>
      </c>
      <c r="J164" s="143"/>
      <c r="K164" s="143"/>
      <c r="L164" s="254"/>
      <c r="M164" s="88">
        <f>M162</f>
        <v>41373</v>
      </c>
      <c r="N164" s="201">
        <f t="shared" ref="N164" si="1156">N162</f>
        <v>41373</v>
      </c>
      <c r="O164" s="143"/>
      <c r="P164" s="143"/>
      <c r="Q164" s="254"/>
      <c r="R164" s="88">
        <f>R162</f>
        <v>41374</v>
      </c>
      <c r="S164" s="206">
        <f t="shared" ref="S164" si="1157">S162</f>
        <v>41374</v>
      </c>
      <c r="T164" s="143"/>
      <c r="U164" s="143"/>
      <c r="V164" s="258"/>
      <c r="W164" s="88">
        <f>W162</f>
        <v>41375</v>
      </c>
      <c r="X164" s="201">
        <f t="shared" ref="X164" si="1158">X162</f>
        <v>41375</v>
      </c>
      <c r="Y164" s="143"/>
      <c r="Z164" s="143"/>
      <c r="AA164" s="254"/>
      <c r="AB164" s="88">
        <f>AB162</f>
        <v>41376</v>
      </c>
      <c r="AC164" s="201">
        <f t="shared" ref="AC164" si="1159">AC162</f>
        <v>41376</v>
      </c>
      <c r="AD164" s="143"/>
      <c r="AE164" s="143"/>
      <c r="AF164" s="254"/>
      <c r="AG164" s="88">
        <f>AG162</f>
        <v>41377</v>
      </c>
      <c r="AH164" s="196">
        <f t="shared" ref="AH164" si="1160">AH162</f>
        <v>41377</v>
      </c>
      <c r="AI164" s="143"/>
      <c r="AJ164" s="143"/>
      <c r="AK164" s="253"/>
      <c r="AL164" s="108"/>
      <c r="AM164" s="120"/>
      <c r="AN164" s="121"/>
      <c r="AO164" s="122"/>
      <c r="AP164" s="122"/>
      <c r="AQ164" s="190"/>
      <c r="AR164" s="75"/>
      <c r="AT164" s="277"/>
      <c r="AU164" s="127"/>
      <c r="AV164" s="127"/>
      <c r="AW164" s="127"/>
      <c r="AX164" s="127"/>
      <c r="AY164" s="127"/>
      <c r="AZ164" s="127"/>
      <c r="BA164" s="127"/>
      <c r="BB164" s="127"/>
    </row>
    <row r="165" spans="1:54" ht="4.5" customHeight="1"/>
  </sheetData>
  <sheetProtection password="81C1" sheet="1" objects="1" scenarios="1" formatCells="0" formatColumns="0" formatRows="0"/>
  <mergeCells count="1209">
    <mergeCell ref="AT153:AT155"/>
    <mergeCell ref="AT156:AT158"/>
    <mergeCell ref="AT159:AT161"/>
    <mergeCell ref="AT162:AT164"/>
    <mergeCell ref="AW3:AW5"/>
    <mergeCell ref="AW6:AW8"/>
    <mergeCell ref="AW9:AW11"/>
    <mergeCell ref="AW12:AW14"/>
    <mergeCell ref="AW15:AW17"/>
    <mergeCell ref="AT102:AT104"/>
    <mergeCell ref="AT105:AT107"/>
    <mergeCell ref="AT108:AT110"/>
    <mergeCell ref="AT111:AT113"/>
    <mergeCell ref="AT114:AT116"/>
    <mergeCell ref="AT117:AT119"/>
    <mergeCell ref="AT120:AT122"/>
    <mergeCell ref="AT123:AT125"/>
    <mergeCell ref="AT126:AT128"/>
    <mergeCell ref="AT129:AT131"/>
    <mergeCell ref="AT132:AT134"/>
    <mergeCell ref="AT135:AT137"/>
    <mergeCell ref="AT138:AT140"/>
    <mergeCell ref="AT141:AT143"/>
    <mergeCell ref="AT144:AT146"/>
    <mergeCell ref="AT147:AT149"/>
    <mergeCell ref="AT150:AT152"/>
    <mergeCell ref="AT51:AT53"/>
    <mergeCell ref="AT54:AT56"/>
    <mergeCell ref="AT57:AT59"/>
    <mergeCell ref="AT60:AT62"/>
    <mergeCell ref="AT63:AT65"/>
    <mergeCell ref="AT66:AT68"/>
    <mergeCell ref="AT69:AT71"/>
    <mergeCell ref="AT72:AT74"/>
    <mergeCell ref="AT75:AT77"/>
    <mergeCell ref="AT78:AT80"/>
    <mergeCell ref="AT81:AT83"/>
    <mergeCell ref="AT84:AT86"/>
    <mergeCell ref="AT87:AT89"/>
    <mergeCell ref="AT90:AT92"/>
    <mergeCell ref="AT93:AT95"/>
    <mergeCell ref="AT96:AT98"/>
    <mergeCell ref="AT99:AT101"/>
    <mergeCell ref="AN9:AN10"/>
    <mergeCell ref="AP16:AP17"/>
    <mergeCell ref="AQ16:AQ17"/>
    <mergeCell ref="AP18:AP19"/>
    <mergeCell ref="AQ18:AQ19"/>
    <mergeCell ref="AP20:AP21"/>
    <mergeCell ref="AQ20:AQ21"/>
    <mergeCell ref="AP33:AP34"/>
    <mergeCell ref="AQ33:AQ34"/>
    <mergeCell ref="AO35:AO36"/>
    <mergeCell ref="AL87:AL92"/>
    <mergeCell ref="AM87:AM88"/>
    <mergeCell ref="AN87:AN88"/>
    <mergeCell ref="AO87:AO88"/>
    <mergeCell ref="AP87:AQ92"/>
    <mergeCell ref="AM89:AM90"/>
    <mergeCell ref="AN89:AN90"/>
    <mergeCell ref="AO89:AO90"/>
    <mergeCell ref="AM91:AM92"/>
    <mergeCell ref="AN91:AN92"/>
    <mergeCell ref="AO91:AO92"/>
    <mergeCell ref="AL81:AL82"/>
    <mergeCell ref="AM81:AM82"/>
    <mergeCell ref="AO81:AO82"/>
    <mergeCell ref="AT3:AT5"/>
    <mergeCell ref="AT6:AT8"/>
    <mergeCell ref="AT9:AT11"/>
    <mergeCell ref="AT12:AT14"/>
    <mergeCell ref="AT15:AT17"/>
    <mergeCell ref="AT18:AT20"/>
    <mergeCell ref="AT21:AT23"/>
    <mergeCell ref="AT24:AT26"/>
    <mergeCell ref="AT27:AT29"/>
    <mergeCell ref="AT30:AT32"/>
    <mergeCell ref="AT33:AT35"/>
    <mergeCell ref="AT36:AT38"/>
    <mergeCell ref="AT39:AT41"/>
    <mergeCell ref="AT42:AT44"/>
    <mergeCell ref="AT45:AT47"/>
    <mergeCell ref="AT48:AT50"/>
    <mergeCell ref="AP9:AQ14"/>
    <mergeCell ref="AQ3:AQ4"/>
    <mergeCell ref="AP7:AP8"/>
    <mergeCell ref="AQ7:AQ8"/>
    <mergeCell ref="AN5:AN6"/>
    <mergeCell ref="D111:D113"/>
    <mergeCell ref="D114:D116"/>
    <mergeCell ref="D117:D119"/>
    <mergeCell ref="D120:D122"/>
    <mergeCell ref="D93:D95"/>
    <mergeCell ref="D96:D98"/>
    <mergeCell ref="D99:D101"/>
    <mergeCell ref="D102:D104"/>
    <mergeCell ref="AO5:AO6"/>
    <mergeCell ref="AP5:AP6"/>
    <mergeCell ref="D159:D161"/>
    <mergeCell ref="D162:D164"/>
    <mergeCell ref="D81:D83"/>
    <mergeCell ref="D84:D86"/>
    <mergeCell ref="D87:D89"/>
    <mergeCell ref="D90:D92"/>
    <mergeCell ref="D63:D65"/>
    <mergeCell ref="D66:D68"/>
    <mergeCell ref="D69:D71"/>
    <mergeCell ref="D72:D74"/>
    <mergeCell ref="D75:D77"/>
    <mergeCell ref="D153:D155"/>
    <mergeCell ref="D105:D107"/>
    <mergeCell ref="G147:G149"/>
    <mergeCell ref="G150:G152"/>
    <mergeCell ref="D60:D62"/>
    <mergeCell ref="G57:G59"/>
    <mergeCell ref="D156:D158"/>
    <mergeCell ref="D147:D149"/>
    <mergeCell ref="D150:D152"/>
    <mergeCell ref="AN81:AN82"/>
    <mergeCell ref="D123:D125"/>
    <mergeCell ref="D126:D128"/>
    <mergeCell ref="Q3:Q5"/>
    <mergeCell ref="Q6:Q8"/>
    <mergeCell ref="AM7:AM8"/>
    <mergeCell ref="AN7:AN8"/>
    <mergeCell ref="AO7:AO8"/>
    <mergeCell ref="D138:D140"/>
    <mergeCell ref="D141:D143"/>
    <mergeCell ref="D144:D146"/>
    <mergeCell ref="D78:D80"/>
    <mergeCell ref="G141:G143"/>
    <mergeCell ref="G144:G146"/>
    <mergeCell ref="D48:D50"/>
    <mergeCell ref="D51:D53"/>
    <mergeCell ref="D54:D56"/>
    <mergeCell ref="D57:D59"/>
    <mergeCell ref="G78:G80"/>
    <mergeCell ref="G81:G83"/>
    <mergeCell ref="G84:G86"/>
    <mergeCell ref="D33:D35"/>
    <mergeCell ref="D36:D38"/>
    <mergeCell ref="D39:D41"/>
    <mergeCell ref="D42:D44"/>
    <mergeCell ref="D45:D47"/>
    <mergeCell ref="D18:D20"/>
    <mergeCell ref="D21:D23"/>
    <mergeCell ref="D24:D26"/>
    <mergeCell ref="D27:D29"/>
    <mergeCell ref="D30:D32"/>
    <mergeCell ref="D129:D131"/>
    <mergeCell ref="D132:D134"/>
    <mergeCell ref="D108:D110"/>
    <mergeCell ref="L6:L8"/>
    <mergeCell ref="D12:D14"/>
    <mergeCell ref="D15:D17"/>
    <mergeCell ref="D6:D8"/>
    <mergeCell ref="D9:D11"/>
    <mergeCell ref="I3:I5"/>
    <mergeCell ref="I6:I8"/>
    <mergeCell ref="L9:L11"/>
    <mergeCell ref="L12:L14"/>
    <mergeCell ref="L15:L17"/>
    <mergeCell ref="I9:I11"/>
    <mergeCell ref="I12:I14"/>
    <mergeCell ref="I15:I17"/>
    <mergeCell ref="AQ5:AQ6"/>
    <mergeCell ref="L1:Q1"/>
    <mergeCell ref="D1:K1"/>
    <mergeCell ref="X1:Y1"/>
    <mergeCell ref="AK1:AQ1"/>
    <mergeCell ref="T1:U1"/>
    <mergeCell ref="D3:D5"/>
    <mergeCell ref="AH3:AH5"/>
    <mergeCell ref="AC3:AC5"/>
    <mergeCell ref="X3:X5"/>
    <mergeCell ref="G3:G5"/>
    <mergeCell ref="G6:G8"/>
    <mergeCell ref="S3:S5"/>
    <mergeCell ref="N3:N5"/>
    <mergeCell ref="AH6:AH8"/>
    <mergeCell ref="AC6:AC8"/>
    <mergeCell ref="X6:X8"/>
    <mergeCell ref="AM5:AM6"/>
    <mergeCell ref="S6:S8"/>
    <mergeCell ref="N6:N8"/>
    <mergeCell ref="AK18:AK20"/>
    <mergeCell ref="AK21:AK23"/>
    <mergeCell ref="AK24:AK26"/>
    <mergeCell ref="AK27:AK29"/>
    <mergeCell ref="V9:V11"/>
    <mergeCell ref="V12:V14"/>
    <mergeCell ref="V15:V17"/>
    <mergeCell ref="AA3:AA5"/>
    <mergeCell ref="AA6:AA8"/>
    <mergeCell ref="AA9:AA11"/>
    <mergeCell ref="AA12:AA14"/>
    <mergeCell ref="AA15:AA17"/>
    <mergeCell ref="AF3:AF5"/>
    <mergeCell ref="AF6:AF8"/>
    <mergeCell ref="AF9:AF11"/>
    <mergeCell ref="AF12:AF14"/>
    <mergeCell ref="AF15:AF17"/>
    <mergeCell ref="AF18:AF20"/>
    <mergeCell ref="AF21:AF23"/>
    <mergeCell ref="AF24:AF26"/>
    <mergeCell ref="AF27:AF29"/>
    <mergeCell ref="AC24:AC26"/>
    <mergeCell ref="AC27:AC29"/>
    <mergeCell ref="G18:G20"/>
    <mergeCell ref="G21:G23"/>
    <mergeCell ref="G24:G26"/>
    <mergeCell ref="G27:G29"/>
    <mergeCell ref="Q9:Q11"/>
    <mergeCell ref="Q12:Q14"/>
    <mergeCell ref="Q15:Q17"/>
    <mergeCell ref="V3:V5"/>
    <mergeCell ref="V6:V8"/>
    <mergeCell ref="G30:G32"/>
    <mergeCell ref="G33:G35"/>
    <mergeCell ref="G36:G38"/>
    <mergeCell ref="G39:G41"/>
    <mergeCell ref="L18:L20"/>
    <mergeCell ref="L21:L23"/>
    <mergeCell ref="L24:L26"/>
    <mergeCell ref="L27:L29"/>
    <mergeCell ref="L30:L32"/>
    <mergeCell ref="L33:L35"/>
    <mergeCell ref="L36:L38"/>
    <mergeCell ref="L39:L41"/>
    <mergeCell ref="Q18:Q20"/>
    <mergeCell ref="Q21:Q23"/>
    <mergeCell ref="Q24:Q26"/>
    <mergeCell ref="Q27:Q29"/>
    <mergeCell ref="Q30:Q32"/>
    <mergeCell ref="Q33:Q35"/>
    <mergeCell ref="Q36:Q38"/>
    <mergeCell ref="G9:G11"/>
    <mergeCell ref="G12:G14"/>
    <mergeCell ref="G15:G17"/>
    <mergeCell ref="L3:L5"/>
    <mergeCell ref="G114:G116"/>
    <mergeCell ref="G87:G89"/>
    <mergeCell ref="G90:G92"/>
    <mergeCell ref="G93:G95"/>
    <mergeCell ref="G96:G98"/>
    <mergeCell ref="G99:G101"/>
    <mergeCell ref="G102:G104"/>
    <mergeCell ref="G105:G107"/>
    <mergeCell ref="G108:G110"/>
    <mergeCell ref="G111:G113"/>
    <mergeCell ref="G60:G62"/>
    <mergeCell ref="G63:G65"/>
    <mergeCell ref="G66:G68"/>
    <mergeCell ref="G69:G71"/>
    <mergeCell ref="G72:G74"/>
    <mergeCell ref="G75:G77"/>
    <mergeCell ref="G42:G44"/>
    <mergeCell ref="G45:G47"/>
    <mergeCell ref="G48:G50"/>
    <mergeCell ref="G51:G53"/>
    <mergeCell ref="G54:G56"/>
    <mergeCell ref="L66:L68"/>
    <mergeCell ref="L69:L71"/>
    <mergeCell ref="L72:L74"/>
    <mergeCell ref="L75:L77"/>
    <mergeCell ref="L78:L80"/>
    <mergeCell ref="L81:L83"/>
    <mergeCell ref="L84:L86"/>
    <mergeCell ref="L87:L89"/>
    <mergeCell ref="L90:L92"/>
    <mergeCell ref="L42:L44"/>
    <mergeCell ref="L45:L47"/>
    <mergeCell ref="L48:L50"/>
    <mergeCell ref="L51:L53"/>
    <mergeCell ref="L54:L56"/>
    <mergeCell ref="L57:L59"/>
    <mergeCell ref="L60:L62"/>
    <mergeCell ref="L63:L65"/>
    <mergeCell ref="G153:G155"/>
    <mergeCell ref="G156:G158"/>
    <mergeCell ref="G159:G161"/>
    <mergeCell ref="G162:G164"/>
    <mergeCell ref="G117:G119"/>
    <mergeCell ref="G120:G122"/>
    <mergeCell ref="G123:G125"/>
    <mergeCell ref="G126:G128"/>
    <mergeCell ref="G129:G131"/>
    <mergeCell ref="G132:G134"/>
    <mergeCell ref="G135:G137"/>
    <mergeCell ref="G138:G140"/>
    <mergeCell ref="L144:L146"/>
    <mergeCell ref="I150:I152"/>
    <mergeCell ref="I153:I155"/>
    <mergeCell ref="I156:I158"/>
    <mergeCell ref="I159:I161"/>
    <mergeCell ref="I162:I164"/>
    <mergeCell ref="L120:L122"/>
    <mergeCell ref="L123:L125"/>
    <mergeCell ref="L126:L128"/>
    <mergeCell ref="L129:L131"/>
    <mergeCell ref="L132:L134"/>
    <mergeCell ref="L135:L137"/>
    <mergeCell ref="L138:L140"/>
    <mergeCell ref="L141:L143"/>
    <mergeCell ref="I132:I134"/>
    <mergeCell ref="L93:L95"/>
    <mergeCell ref="L96:L98"/>
    <mergeCell ref="L99:L101"/>
    <mergeCell ref="L102:L104"/>
    <mergeCell ref="L105:L107"/>
    <mergeCell ref="L108:L110"/>
    <mergeCell ref="L111:L113"/>
    <mergeCell ref="Q135:Q137"/>
    <mergeCell ref="Q138:Q140"/>
    <mergeCell ref="Q141:Q143"/>
    <mergeCell ref="N93:N95"/>
    <mergeCell ref="N96:N98"/>
    <mergeCell ref="N99:N101"/>
    <mergeCell ref="N102:N104"/>
    <mergeCell ref="L114:L116"/>
    <mergeCell ref="V81:V83"/>
    <mergeCell ref="V84:V86"/>
    <mergeCell ref="V87:V89"/>
    <mergeCell ref="V90:V92"/>
    <mergeCell ref="V93:V95"/>
    <mergeCell ref="V96:V98"/>
    <mergeCell ref="V99:V101"/>
    <mergeCell ref="V102:V104"/>
    <mergeCell ref="Q120:Q122"/>
    <mergeCell ref="Q123:Q125"/>
    <mergeCell ref="Q66:Q68"/>
    <mergeCell ref="Q153:Q155"/>
    <mergeCell ref="Q156:Q158"/>
    <mergeCell ref="Q159:Q161"/>
    <mergeCell ref="Q162:Q164"/>
    <mergeCell ref="L117:L119"/>
    <mergeCell ref="Q72:Q74"/>
    <mergeCell ref="Q75:Q77"/>
    <mergeCell ref="Q78:Q80"/>
    <mergeCell ref="Q81:Q83"/>
    <mergeCell ref="Q84:Q86"/>
    <mergeCell ref="Q87:Q89"/>
    <mergeCell ref="Q90:Q92"/>
    <mergeCell ref="Q93:Q95"/>
    <mergeCell ref="Q96:Q98"/>
    <mergeCell ref="L147:L149"/>
    <mergeCell ref="L150:L152"/>
    <mergeCell ref="L153:L155"/>
    <mergeCell ref="L156:L158"/>
    <mergeCell ref="L159:L161"/>
    <mergeCell ref="L162:L164"/>
    <mergeCell ref="Q126:Q128"/>
    <mergeCell ref="Q129:Q131"/>
    <mergeCell ref="Q132:Q134"/>
    <mergeCell ref="Q150:Q152"/>
    <mergeCell ref="Q99:Q101"/>
    <mergeCell ref="Q102:Q104"/>
    <mergeCell ref="Q105:Q107"/>
    <mergeCell ref="Q108:Q110"/>
    <mergeCell ref="Q111:Q113"/>
    <mergeCell ref="Q114:Q116"/>
    <mergeCell ref="Q117:Q119"/>
    <mergeCell ref="Q39:Q41"/>
    <mergeCell ref="Q42:Q44"/>
    <mergeCell ref="Q45:Q47"/>
    <mergeCell ref="Q48:Q50"/>
    <mergeCell ref="Q51:Q53"/>
    <mergeCell ref="Q54:Q56"/>
    <mergeCell ref="Q57:Q59"/>
    <mergeCell ref="Q60:Q62"/>
    <mergeCell ref="Q63:Q65"/>
    <mergeCell ref="Q69:Q71"/>
    <mergeCell ref="V156:V158"/>
    <mergeCell ref="AA138:AA140"/>
    <mergeCell ref="AA141:AA143"/>
    <mergeCell ref="AA144:AA146"/>
    <mergeCell ref="AA147:AA149"/>
    <mergeCell ref="AA150:AA152"/>
    <mergeCell ref="AA153:AA155"/>
    <mergeCell ref="AA156:AA158"/>
    <mergeCell ref="S129:S131"/>
    <mergeCell ref="S132:S134"/>
    <mergeCell ref="S150:S152"/>
    <mergeCell ref="S153:S155"/>
    <mergeCell ref="S102:S104"/>
    <mergeCell ref="S105:S107"/>
    <mergeCell ref="S108:S110"/>
    <mergeCell ref="S111:S113"/>
    <mergeCell ref="S114:S116"/>
    <mergeCell ref="S117:S119"/>
    <mergeCell ref="S120:S122"/>
    <mergeCell ref="S123:S125"/>
    <mergeCell ref="S126:S128"/>
    <mergeCell ref="S75:S77"/>
    <mergeCell ref="AA159:AA161"/>
    <mergeCell ref="AA162:AA164"/>
    <mergeCell ref="AA111:AA113"/>
    <mergeCell ref="AA114:AA116"/>
    <mergeCell ref="V18:V20"/>
    <mergeCell ref="V21:V23"/>
    <mergeCell ref="V24:V26"/>
    <mergeCell ref="V27:V29"/>
    <mergeCell ref="V30:V32"/>
    <mergeCell ref="V33:V35"/>
    <mergeCell ref="V36:V38"/>
    <mergeCell ref="V39:V41"/>
    <mergeCell ref="V42:V44"/>
    <mergeCell ref="V45:V47"/>
    <mergeCell ref="V48:V50"/>
    <mergeCell ref="V51:V53"/>
    <mergeCell ref="V54:V56"/>
    <mergeCell ref="V57:V59"/>
    <mergeCell ref="V60:V62"/>
    <mergeCell ref="V63:V65"/>
    <mergeCell ref="V66:V68"/>
    <mergeCell ref="V75:V77"/>
    <mergeCell ref="V69:V71"/>
    <mergeCell ref="V72:V74"/>
    <mergeCell ref="V132:V134"/>
    <mergeCell ref="X66:X68"/>
    <mergeCell ref="X69:X71"/>
    <mergeCell ref="AF39:AF41"/>
    <mergeCell ref="AF42:AF44"/>
    <mergeCell ref="AF45:AF47"/>
    <mergeCell ref="AF48:AF50"/>
    <mergeCell ref="AF51:AF53"/>
    <mergeCell ref="AF54:AF56"/>
    <mergeCell ref="V108:V110"/>
    <mergeCell ref="V111:V113"/>
    <mergeCell ref="V114:V116"/>
    <mergeCell ref="V117:V119"/>
    <mergeCell ref="V120:V122"/>
    <mergeCell ref="V123:V125"/>
    <mergeCell ref="V126:V128"/>
    <mergeCell ref="V129:V131"/>
    <mergeCell ref="AA84:AA86"/>
    <mergeCell ref="AA87:AA89"/>
    <mergeCell ref="AA120:AA122"/>
    <mergeCell ref="AA123:AA125"/>
    <mergeCell ref="AA126:AA128"/>
    <mergeCell ref="AA129:AA131"/>
    <mergeCell ref="X99:X101"/>
    <mergeCell ref="X102:X104"/>
    <mergeCell ref="X105:X107"/>
    <mergeCell ref="X108:X110"/>
    <mergeCell ref="X111:X113"/>
    <mergeCell ref="X114:X116"/>
    <mergeCell ref="X117:X119"/>
    <mergeCell ref="X120:X122"/>
    <mergeCell ref="X123:X125"/>
    <mergeCell ref="X126:X128"/>
    <mergeCell ref="AA81:AA83"/>
    <mergeCell ref="V105:V107"/>
    <mergeCell ref="AF96:AF98"/>
    <mergeCell ref="AF99:AF101"/>
    <mergeCell ref="AF102:AF104"/>
    <mergeCell ref="AF105:AF107"/>
    <mergeCell ref="AF108:AF110"/>
    <mergeCell ref="V159:V161"/>
    <mergeCell ref="V162:V164"/>
    <mergeCell ref="AA18:AA20"/>
    <mergeCell ref="AA21:AA23"/>
    <mergeCell ref="AA24:AA26"/>
    <mergeCell ref="AA27:AA29"/>
    <mergeCell ref="AA30:AA32"/>
    <mergeCell ref="AA33:AA35"/>
    <mergeCell ref="AA36:AA38"/>
    <mergeCell ref="AA39:AA41"/>
    <mergeCell ref="AA42:AA44"/>
    <mergeCell ref="AA45:AA47"/>
    <mergeCell ref="AA48:AA50"/>
    <mergeCell ref="AA51:AA53"/>
    <mergeCell ref="AA54:AA56"/>
    <mergeCell ref="AA57:AA59"/>
    <mergeCell ref="AA60:AA62"/>
    <mergeCell ref="AA63:AA65"/>
    <mergeCell ref="AA66:AA68"/>
    <mergeCell ref="AA69:AA71"/>
    <mergeCell ref="AA72:AA74"/>
    <mergeCell ref="AA75:AA77"/>
    <mergeCell ref="AA78:AA80"/>
    <mergeCell ref="AA117:AA119"/>
    <mergeCell ref="AF30:AF32"/>
    <mergeCell ref="AF33:AF35"/>
    <mergeCell ref="AF36:AF38"/>
    <mergeCell ref="AF153:AF155"/>
    <mergeCell ref="AF156:AF158"/>
    <mergeCell ref="AF159:AF161"/>
    <mergeCell ref="AF162:AF164"/>
    <mergeCell ref="AA132:AA134"/>
    <mergeCell ref="AA135:AA137"/>
    <mergeCell ref="AF57:AF59"/>
    <mergeCell ref="AF60:AF62"/>
    <mergeCell ref="AF63:AF65"/>
    <mergeCell ref="AF66:AF68"/>
    <mergeCell ref="AF69:AF71"/>
    <mergeCell ref="AF72:AF74"/>
    <mergeCell ref="AF75:AF77"/>
    <mergeCell ref="AF78:AF80"/>
    <mergeCell ref="AF81:AF83"/>
    <mergeCell ref="AA90:AA92"/>
    <mergeCell ref="AA93:AA95"/>
    <mergeCell ref="AA96:AA98"/>
    <mergeCell ref="AA99:AA101"/>
    <mergeCell ref="AA102:AA104"/>
    <mergeCell ref="AA105:AA107"/>
    <mergeCell ref="AA108:AA110"/>
    <mergeCell ref="AF111:AF113"/>
    <mergeCell ref="AF114:AF116"/>
    <mergeCell ref="AF117:AF119"/>
    <mergeCell ref="AF120:AF122"/>
    <mergeCell ref="AF123:AF125"/>
    <mergeCell ref="AF126:AF128"/>
    <mergeCell ref="AF84:AF86"/>
    <mergeCell ref="AF87:AF89"/>
    <mergeCell ref="AF90:AF92"/>
    <mergeCell ref="AF93:AF95"/>
    <mergeCell ref="AK33:AK35"/>
    <mergeCell ref="AK36:AK38"/>
    <mergeCell ref="AK39:AK41"/>
    <mergeCell ref="AF129:AF131"/>
    <mergeCell ref="AF132:AF134"/>
    <mergeCell ref="AF135:AF137"/>
    <mergeCell ref="AK153:AK155"/>
    <mergeCell ref="AK156:AK158"/>
    <mergeCell ref="AK159:AK161"/>
    <mergeCell ref="AK162:AK164"/>
    <mergeCell ref="AK111:AK113"/>
    <mergeCell ref="AK114:AK116"/>
    <mergeCell ref="AK117:AK119"/>
    <mergeCell ref="AK120:AK122"/>
    <mergeCell ref="AK123:AK125"/>
    <mergeCell ref="AK126:AK128"/>
    <mergeCell ref="AK129:AK131"/>
    <mergeCell ref="AK132:AK134"/>
    <mergeCell ref="AK135:AK137"/>
    <mergeCell ref="AH123:AH125"/>
    <mergeCell ref="AH126:AH128"/>
    <mergeCell ref="AH129:AH131"/>
    <mergeCell ref="AH132:AH134"/>
    <mergeCell ref="AH150:AH152"/>
    <mergeCell ref="AH153:AH155"/>
    <mergeCell ref="AH156:AH158"/>
    <mergeCell ref="AH159:AH161"/>
    <mergeCell ref="AF138:AF140"/>
    <mergeCell ref="AF141:AF143"/>
    <mergeCell ref="AF144:AF146"/>
    <mergeCell ref="AF147:AF149"/>
    <mergeCell ref="AF150:AF152"/>
    <mergeCell ref="AM3:AM4"/>
    <mergeCell ref="AN3:AN4"/>
    <mergeCell ref="AO3:AO4"/>
    <mergeCell ref="AP3:AP4"/>
    <mergeCell ref="AK138:AK140"/>
    <mergeCell ref="AK141:AK143"/>
    <mergeCell ref="AK144:AK146"/>
    <mergeCell ref="AK84:AK86"/>
    <mergeCell ref="AK87:AK89"/>
    <mergeCell ref="AK90:AK92"/>
    <mergeCell ref="AK93:AK95"/>
    <mergeCell ref="AK96:AK98"/>
    <mergeCell ref="AK99:AK101"/>
    <mergeCell ref="AK102:AK104"/>
    <mergeCell ref="AK105:AK107"/>
    <mergeCell ref="AK108:AK110"/>
    <mergeCell ref="AK57:AK59"/>
    <mergeCell ref="AK60:AK62"/>
    <mergeCell ref="AK63:AK65"/>
    <mergeCell ref="AK66:AK68"/>
    <mergeCell ref="AK69:AK71"/>
    <mergeCell ref="AK72:AK74"/>
    <mergeCell ref="AK75:AK77"/>
    <mergeCell ref="AK78:AK80"/>
    <mergeCell ref="AK81:AK83"/>
    <mergeCell ref="AK42:AK44"/>
    <mergeCell ref="AK45:AK47"/>
    <mergeCell ref="AK48:AK50"/>
    <mergeCell ref="AK51:AK53"/>
    <mergeCell ref="AK54:AK56"/>
    <mergeCell ref="AO9:AO10"/>
    <mergeCell ref="AM9:AM10"/>
    <mergeCell ref="Z1:AB1"/>
    <mergeCell ref="AC1:AD1"/>
    <mergeCell ref="AL5:AL8"/>
    <mergeCell ref="AL9:AL14"/>
    <mergeCell ref="AM11:AM12"/>
    <mergeCell ref="AN11:AN12"/>
    <mergeCell ref="AO11:AO12"/>
    <mergeCell ref="AM13:AM14"/>
    <mergeCell ref="AN13:AN14"/>
    <mergeCell ref="AO13:AO14"/>
    <mergeCell ref="AL3:AL4"/>
    <mergeCell ref="AK3:AK5"/>
    <mergeCell ref="AK6:AK8"/>
    <mergeCell ref="AK9:AK11"/>
    <mergeCell ref="AK12:AK14"/>
    <mergeCell ref="AO33:AO34"/>
    <mergeCell ref="AL16:AL17"/>
    <mergeCell ref="AM16:AM17"/>
    <mergeCell ref="AN16:AN17"/>
    <mergeCell ref="AO16:AO17"/>
    <mergeCell ref="AL18:AL21"/>
    <mergeCell ref="AM18:AM19"/>
    <mergeCell ref="AN18:AN19"/>
    <mergeCell ref="AO18:AO19"/>
    <mergeCell ref="AM20:AM21"/>
    <mergeCell ref="AN20:AN21"/>
    <mergeCell ref="AO20:AO21"/>
    <mergeCell ref="AC9:AC11"/>
    <mergeCell ref="AC12:AC14"/>
    <mergeCell ref="AC15:AC17"/>
    <mergeCell ref="AC18:AC20"/>
    <mergeCell ref="AC21:AC23"/>
    <mergeCell ref="AP35:AQ40"/>
    <mergeCell ref="AM37:AM38"/>
    <mergeCell ref="AN37:AN38"/>
    <mergeCell ref="AO37:AO38"/>
    <mergeCell ref="AM39:AM40"/>
    <mergeCell ref="AN39:AN40"/>
    <mergeCell ref="AO39:AO40"/>
    <mergeCell ref="AN29:AN30"/>
    <mergeCell ref="AO29:AO30"/>
    <mergeCell ref="AP29:AP30"/>
    <mergeCell ref="AQ29:AQ30"/>
    <mergeCell ref="AL31:AL34"/>
    <mergeCell ref="AL22:AL27"/>
    <mergeCell ref="AM22:AM23"/>
    <mergeCell ref="AN22:AN23"/>
    <mergeCell ref="AO22:AO23"/>
    <mergeCell ref="AP22:AQ27"/>
    <mergeCell ref="AM24:AM25"/>
    <mergeCell ref="AN24:AN25"/>
    <mergeCell ref="AO24:AO25"/>
    <mergeCell ref="AM26:AM27"/>
    <mergeCell ref="AN26:AN27"/>
    <mergeCell ref="AO26:AO27"/>
    <mergeCell ref="AM31:AM32"/>
    <mergeCell ref="AN31:AN32"/>
    <mergeCell ref="AO31:AO32"/>
    <mergeCell ref="AP31:AP32"/>
    <mergeCell ref="AQ31:AQ32"/>
    <mergeCell ref="AM33:AM34"/>
    <mergeCell ref="AO63:AO64"/>
    <mergeCell ref="AM65:AM66"/>
    <mergeCell ref="AN65:AN66"/>
    <mergeCell ref="AO65:AO66"/>
    <mergeCell ref="AL42:AL43"/>
    <mergeCell ref="AM42:AM43"/>
    <mergeCell ref="AN42:AN43"/>
    <mergeCell ref="AO42:AO43"/>
    <mergeCell ref="AP42:AP43"/>
    <mergeCell ref="AQ42:AQ43"/>
    <mergeCell ref="AL44:AL47"/>
    <mergeCell ref="AM44:AM45"/>
    <mergeCell ref="AN44:AN45"/>
    <mergeCell ref="AO44:AO45"/>
    <mergeCell ref="AP44:AP45"/>
    <mergeCell ref="AQ44:AQ45"/>
    <mergeCell ref="AM46:AM47"/>
    <mergeCell ref="AN46:AN47"/>
    <mergeCell ref="AO46:AO47"/>
    <mergeCell ref="AP46:AP47"/>
    <mergeCell ref="AQ46:AQ47"/>
    <mergeCell ref="AL48:AL53"/>
    <mergeCell ref="AM48:AM49"/>
    <mergeCell ref="AN48:AN49"/>
    <mergeCell ref="AO48:AO49"/>
    <mergeCell ref="AP48:AQ53"/>
    <mergeCell ref="AM50:AM51"/>
    <mergeCell ref="AN50:AN51"/>
    <mergeCell ref="AO50:AO51"/>
    <mergeCell ref="AM52:AM53"/>
    <mergeCell ref="AN52:AN53"/>
    <mergeCell ref="AO52:AO53"/>
    <mergeCell ref="AO74:AO75"/>
    <mergeCell ref="AP74:AQ79"/>
    <mergeCell ref="AM76:AM77"/>
    <mergeCell ref="AN76:AN77"/>
    <mergeCell ref="AO76:AO77"/>
    <mergeCell ref="AM78:AM79"/>
    <mergeCell ref="AN78:AN79"/>
    <mergeCell ref="AO78:AO79"/>
    <mergeCell ref="AL55:AL56"/>
    <mergeCell ref="AM55:AM56"/>
    <mergeCell ref="AN55:AN56"/>
    <mergeCell ref="AO55:AO56"/>
    <mergeCell ref="AP55:AP56"/>
    <mergeCell ref="AQ55:AQ56"/>
    <mergeCell ref="AL57:AL60"/>
    <mergeCell ref="AM57:AM58"/>
    <mergeCell ref="AN57:AN58"/>
    <mergeCell ref="AO57:AO58"/>
    <mergeCell ref="AP57:AP58"/>
    <mergeCell ref="AQ57:AQ58"/>
    <mergeCell ref="AM59:AM60"/>
    <mergeCell ref="AN59:AN60"/>
    <mergeCell ref="AO59:AO60"/>
    <mergeCell ref="AP59:AP60"/>
    <mergeCell ref="AQ59:AQ60"/>
    <mergeCell ref="AL61:AL66"/>
    <mergeCell ref="AM61:AM62"/>
    <mergeCell ref="AN61:AN62"/>
    <mergeCell ref="AO61:AO62"/>
    <mergeCell ref="AP61:AQ66"/>
    <mergeCell ref="AM63:AM64"/>
    <mergeCell ref="AN63:AN64"/>
    <mergeCell ref="AP81:AP82"/>
    <mergeCell ref="AQ81:AQ82"/>
    <mergeCell ref="AL83:AL86"/>
    <mergeCell ref="AM83:AM84"/>
    <mergeCell ref="AN83:AN84"/>
    <mergeCell ref="AO83:AO84"/>
    <mergeCell ref="AP83:AP84"/>
    <mergeCell ref="AQ83:AQ84"/>
    <mergeCell ref="AM85:AM86"/>
    <mergeCell ref="AN85:AN86"/>
    <mergeCell ref="AO85:AO86"/>
    <mergeCell ref="AP85:AP86"/>
    <mergeCell ref="AQ85:AQ86"/>
    <mergeCell ref="AL68:AL69"/>
    <mergeCell ref="AM68:AM69"/>
    <mergeCell ref="AN68:AN69"/>
    <mergeCell ref="AO68:AO69"/>
    <mergeCell ref="AP68:AP69"/>
    <mergeCell ref="AQ68:AQ69"/>
    <mergeCell ref="AL70:AL73"/>
    <mergeCell ref="AM70:AM71"/>
    <mergeCell ref="AN70:AN71"/>
    <mergeCell ref="AO70:AO71"/>
    <mergeCell ref="AP70:AP71"/>
    <mergeCell ref="AQ70:AQ71"/>
    <mergeCell ref="AM72:AM73"/>
    <mergeCell ref="AN72:AN73"/>
    <mergeCell ref="AO72:AO73"/>
    <mergeCell ref="AP72:AP73"/>
    <mergeCell ref="AQ72:AQ73"/>
    <mergeCell ref="AL74:AL79"/>
    <mergeCell ref="AM74:AM75"/>
    <mergeCell ref="AO94:AO95"/>
    <mergeCell ref="AP94:AP95"/>
    <mergeCell ref="AQ94:AQ95"/>
    <mergeCell ref="AL96:AL99"/>
    <mergeCell ref="AM96:AM97"/>
    <mergeCell ref="AQ96:AQ97"/>
    <mergeCell ref="AM98:AM99"/>
    <mergeCell ref="AN98:AN99"/>
    <mergeCell ref="AO98:AO99"/>
    <mergeCell ref="AP98:AP99"/>
    <mergeCell ref="AQ98:AQ99"/>
    <mergeCell ref="AO96:AO97"/>
    <mergeCell ref="AP96:AP97"/>
    <mergeCell ref="AL100:AL105"/>
    <mergeCell ref="AM100:AM101"/>
    <mergeCell ref="AN100:AN101"/>
    <mergeCell ref="AO100:AO101"/>
    <mergeCell ref="AP100:AQ105"/>
    <mergeCell ref="AM102:AM103"/>
    <mergeCell ref="AN102:AN103"/>
    <mergeCell ref="AO102:AO103"/>
    <mergeCell ref="AM104:AM105"/>
    <mergeCell ref="AN104:AN105"/>
    <mergeCell ref="AO104:AO105"/>
    <mergeCell ref="AO107:AO108"/>
    <mergeCell ref="AP107:AP108"/>
    <mergeCell ref="AQ107:AQ108"/>
    <mergeCell ref="AL109:AL112"/>
    <mergeCell ref="AM109:AM110"/>
    <mergeCell ref="AN109:AN110"/>
    <mergeCell ref="AO109:AO110"/>
    <mergeCell ref="AP109:AP110"/>
    <mergeCell ref="AQ109:AQ110"/>
    <mergeCell ref="AQ111:AQ112"/>
    <mergeCell ref="AO111:AO112"/>
    <mergeCell ref="AP111:AP112"/>
    <mergeCell ref="AL113:AL118"/>
    <mergeCell ref="AM113:AM114"/>
    <mergeCell ref="AN113:AN114"/>
    <mergeCell ref="AO113:AO114"/>
    <mergeCell ref="AP113:AQ118"/>
    <mergeCell ref="AM115:AM116"/>
    <mergeCell ref="AN115:AN116"/>
    <mergeCell ref="AO115:AO116"/>
    <mergeCell ref="AM117:AM118"/>
    <mergeCell ref="AN117:AN118"/>
    <mergeCell ref="AO117:AO118"/>
    <mergeCell ref="AO126:AO127"/>
    <mergeCell ref="AP126:AQ131"/>
    <mergeCell ref="AM128:AM129"/>
    <mergeCell ref="AN128:AN129"/>
    <mergeCell ref="AO128:AO129"/>
    <mergeCell ref="AM130:AM131"/>
    <mergeCell ref="AN130:AN131"/>
    <mergeCell ref="AO130:AO131"/>
    <mergeCell ref="AL133:AL134"/>
    <mergeCell ref="AM133:AM134"/>
    <mergeCell ref="AN133:AN134"/>
    <mergeCell ref="AO133:AO134"/>
    <mergeCell ref="AP133:AP134"/>
    <mergeCell ref="AQ133:AQ134"/>
    <mergeCell ref="AL135:AL138"/>
    <mergeCell ref="AM135:AM136"/>
    <mergeCell ref="AN135:AN136"/>
    <mergeCell ref="AO135:AO136"/>
    <mergeCell ref="AP135:AP136"/>
    <mergeCell ref="AQ135:AQ136"/>
    <mergeCell ref="AQ150:AQ151"/>
    <mergeCell ref="AL139:AL144"/>
    <mergeCell ref="AM139:AM140"/>
    <mergeCell ref="AN139:AN140"/>
    <mergeCell ref="AO139:AO140"/>
    <mergeCell ref="AP139:AQ144"/>
    <mergeCell ref="AM141:AM142"/>
    <mergeCell ref="AN141:AN142"/>
    <mergeCell ref="AO141:AO142"/>
    <mergeCell ref="AM143:AM144"/>
    <mergeCell ref="AN143:AN144"/>
    <mergeCell ref="AO143:AO144"/>
    <mergeCell ref="AQ148:AQ149"/>
    <mergeCell ref="AL120:AL121"/>
    <mergeCell ref="AM120:AM121"/>
    <mergeCell ref="AN120:AN121"/>
    <mergeCell ref="AO120:AO121"/>
    <mergeCell ref="AP120:AP121"/>
    <mergeCell ref="AQ120:AQ121"/>
    <mergeCell ref="AL122:AL125"/>
    <mergeCell ref="AM122:AM123"/>
    <mergeCell ref="AN122:AN123"/>
    <mergeCell ref="AO122:AO123"/>
    <mergeCell ref="AP122:AP123"/>
    <mergeCell ref="AQ122:AQ123"/>
    <mergeCell ref="AM124:AM125"/>
    <mergeCell ref="AN124:AN125"/>
    <mergeCell ref="AO124:AO125"/>
    <mergeCell ref="AP124:AP125"/>
    <mergeCell ref="AQ124:AQ125"/>
    <mergeCell ref="AQ137:AQ138"/>
    <mergeCell ref="AL126:AL131"/>
    <mergeCell ref="A6:A8"/>
    <mergeCell ref="A9:A11"/>
    <mergeCell ref="A12:A14"/>
    <mergeCell ref="A15:A17"/>
    <mergeCell ref="A18:A20"/>
    <mergeCell ref="A21:A23"/>
    <mergeCell ref="A24:A26"/>
    <mergeCell ref="A27:A29"/>
    <mergeCell ref="A30:A32"/>
    <mergeCell ref="AM111:AM112"/>
    <mergeCell ref="AN111:AN112"/>
    <mergeCell ref="AN96:AN97"/>
    <mergeCell ref="AL35:AL40"/>
    <mergeCell ref="AM35:AM36"/>
    <mergeCell ref="AN35:AN36"/>
    <mergeCell ref="AL29:AL30"/>
    <mergeCell ref="AM29:AM30"/>
    <mergeCell ref="A60:A62"/>
    <mergeCell ref="A63:A65"/>
    <mergeCell ref="A66:A67"/>
    <mergeCell ref="A69:A71"/>
    <mergeCell ref="A72:A74"/>
    <mergeCell ref="AL107:AL108"/>
    <mergeCell ref="AM107:AM108"/>
    <mergeCell ref="AN107:AN108"/>
    <mergeCell ref="AL94:AL95"/>
    <mergeCell ref="AM94:AM95"/>
    <mergeCell ref="AN94:AN95"/>
    <mergeCell ref="AN74:AN75"/>
    <mergeCell ref="AN33:AN34"/>
    <mergeCell ref="AK15:AK17"/>
    <mergeCell ref="AK30:AK32"/>
    <mergeCell ref="A75:A77"/>
    <mergeCell ref="A78:A80"/>
    <mergeCell ref="A81:A83"/>
    <mergeCell ref="A84:A86"/>
    <mergeCell ref="A33:A35"/>
    <mergeCell ref="A36:A38"/>
    <mergeCell ref="A39:A41"/>
    <mergeCell ref="A42:A44"/>
    <mergeCell ref="A45:A47"/>
    <mergeCell ref="A48:A50"/>
    <mergeCell ref="A51:A53"/>
    <mergeCell ref="A54:A56"/>
    <mergeCell ref="A57:A59"/>
    <mergeCell ref="AL152:AL157"/>
    <mergeCell ref="AM152:AM153"/>
    <mergeCell ref="AN152:AN153"/>
    <mergeCell ref="AM154:AM155"/>
    <mergeCell ref="AN154:AN155"/>
    <mergeCell ref="AM156:AM157"/>
    <mergeCell ref="AN156:AN157"/>
    <mergeCell ref="AL146:AL147"/>
    <mergeCell ref="AM146:AM147"/>
    <mergeCell ref="AN146:AN147"/>
    <mergeCell ref="AL148:AL151"/>
    <mergeCell ref="AM148:AM149"/>
    <mergeCell ref="AN148:AN149"/>
    <mergeCell ref="AM150:AM151"/>
    <mergeCell ref="AN150:AN151"/>
    <mergeCell ref="AM137:AM138"/>
    <mergeCell ref="AN137:AN138"/>
    <mergeCell ref="AM126:AM127"/>
    <mergeCell ref="AN126:AN127"/>
    <mergeCell ref="A141:A143"/>
    <mergeCell ref="A144:A146"/>
    <mergeCell ref="A147:A149"/>
    <mergeCell ref="AO137:AO138"/>
    <mergeCell ref="AP137:AP138"/>
    <mergeCell ref="AO146:AO147"/>
    <mergeCell ref="AP146:AP147"/>
    <mergeCell ref="AQ146:AQ147"/>
    <mergeCell ref="AO148:AO149"/>
    <mergeCell ref="I135:I137"/>
    <mergeCell ref="I138:I140"/>
    <mergeCell ref="I141:I143"/>
    <mergeCell ref="I144:I146"/>
    <mergeCell ref="I147:I149"/>
    <mergeCell ref="AH135:AH137"/>
    <mergeCell ref="AH138:AH140"/>
    <mergeCell ref="AH141:AH143"/>
    <mergeCell ref="AH144:AH146"/>
    <mergeCell ref="AH147:AH149"/>
    <mergeCell ref="V135:V137"/>
    <mergeCell ref="V138:V140"/>
    <mergeCell ref="V141:V143"/>
    <mergeCell ref="V144:V146"/>
    <mergeCell ref="V147:V149"/>
    <mergeCell ref="Q144:Q146"/>
    <mergeCell ref="Q147:Q149"/>
    <mergeCell ref="S135:S137"/>
    <mergeCell ref="S138:S140"/>
    <mergeCell ref="S141:S143"/>
    <mergeCell ref="S144:S146"/>
    <mergeCell ref="S147:S149"/>
    <mergeCell ref="D135:D137"/>
    <mergeCell ref="A87:A89"/>
    <mergeCell ref="A90:A92"/>
    <mergeCell ref="A93:A95"/>
    <mergeCell ref="A96:A98"/>
    <mergeCell ref="A99:A101"/>
    <mergeCell ref="A102:A104"/>
    <mergeCell ref="A105:A107"/>
    <mergeCell ref="A108:A110"/>
    <mergeCell ref="A111:A113"/>
    <mergeCell ref="AO152:AP153"/>
    <mergeCell ref="AO154:AP155"/>
    <mergeCell ref="AO156:AP157"/>
    <mergeCell ref="A150:A152"/>
    <mergeCell ref="A153:A155"/>
    <mergeCell ref="A156:A158"/>
    <mergeCell ref="A159:A161"/>
    <mergeCell ref="A114:A116"/>
    <mergeCell ref="A117:A119"/>
    <mergeCell ref="A120:A122"/>
    <mergeCell ref="A123:A125"/>
    <mergeCell ref="A126:A128"/>
    <mergeCell ref="A129:A131"/>
    <mergeCell ref="A132:A134"/>
    <mergeCell ref="A135:A137"/>
    <mergeCell ref="A138:A140"/>
    <mergeCell ref="AP148:AP149"/>
    <mergeCell ref="AO150:AO151"/>
    <mergeCell ref="AP150:AP151"/>
    <mergeCell ref="AK147:AK149"/>
    <mergeCell ref="AK150:AK152"/>
    <mergeCell ref="I126:I128"/>
    <mergeCell ref="I129:I131"/>
    <mergeCell ref="I45:I47"/>
    <mergeCell ref="I48:I50"/>
    <mergeCell ref="I51:I53"/>
    <mergeCell ref="I54:I56"/>
    <mergeCell ref="I57:I59"/>
    <mergeCell ref="I60:I62"/>
    <mergeCell ref="I63:I65"/>
    <mergeCell ref="I66:I68"/>
    <mergeCell ref="I69:I71"/>
    <mergeCell ref="I18:I20"/>
    <mergeCell ref="I21:I23"/>
    <mergeCell ref="I24:I26"/>
    <mergeCell ref="I27:I29"/>
    <mergeCell ref="I30:I32"/>
    <mergeCell ref="I33:I35"/>
    <mergeCell ref="I36:I38"/>
    <mergeCell ref="I39:I41"/>
    <mergeCell ref="I42:I44"/>
    <mergeCell ref="I99:I101"/>
    <mergeCell ref="I102:I104"/>
    <mergeCell ref="I105:I107"/>
    <mergeCell ref="I108:I110"/>
    <mergeCell ref="I111:I113"/>
    <mergeCell ref="I114:I116"/>
    <mergeCell ref="I117:I119"/>
    <mergeCell ref="I120:I122"/>
    <mergeCell ref="I123:I125"/>
    <mergeCell ref="I72:I74"/>
    <mergeCell ref="I75:I77"/>
    <mergeCell ref="I78:I80"/>
    <mergeCell ref="I81:I83"/>
    <mergeCell ref="I84:I86"/>
    <mergeCell ref="I87:I89"/>
    <mergeCell ref="I90:I92"/>
    <mergeCell ref="I93:I95"/>
    <mergeCell ref="I96:I98"/>
    <mergeCell ref="N36:N38"/>
    <mergeCell ref="N39:N41"/>
    <mergeCell ref="N42:N44"/>
    <mergeCell ref="N45:N47"/>
    <mergeCell ref="N48:N50"/>
    <mergeCell ref="N51:N53"/>
    <mergeCell ref="N54:N56"/>
    <mergeCell ref="N57:N59"/>
    <mergeCell ref="N60:N62"/>
    <mergeCell ref="N9:N11"/>
    <mergeCell ref="N12:N14"/>
    <mergeCell ref="N15:N17"/>
    <mergeCell ref="N18:N20"/>
    <mergeCell ref="N21:N23"/>
    <mergeCell ref="N24:N26"/>
    <mergeCell ref="N27:N29"/>
    <mergeCell ref="N30:N32"/>
    <mergeCell ref="N33:N35"/>
    <mergeCell ref="N156:N158"/>
    <mergeCell ref="N105:N107"/>
    <mergeCell ref="N108:N110"/>
    <mergeCell ref="N111:N113"/>
    <mergeCell ref="N114:N116"/>
    <mergeCell ref="N117:N119"/>
    <mergeCell ref="N120:N122"/>
    <mergeCell ref="N123:N125"/>
    <mergeCell ref="N126:N128"/>
    <mergeCell ref="N129:N131"/>
    <mergeCell ref="N63:N65"/>
    <mergeCell ref="N66:N68"/>
    <mergeCell ref="N69:N71"/>
    <mergeCell ref="N72:N74"/>
    <mergeCell ref="N75:N77"/>
    <mergeCell ref="N78:N80"/>
    <mergeCell ref="N81:N83"/>
    <mergeCell ref="N84:N86"/>
    <mergeCell ref="N87:N89"/>
    <mergeCell ref="N90:N92"/>
    <mergeCell ref="N159:N161"/>
    <mergeCell ref="N162:N164"/>
    <mergeCell ref="S9:S11"/>
    <mergeCell ref="S12:S14"/>
    <mergeCell ref="S15:S17"/>
    <mergeCell ref="S18:S20"/>
    <mergeCell ref="S21:S23"/>
    <mergeCell ref="S24:S26"/>
    <mergeCell ref="S27:S29"/>
    <mergeCell ref="S30:S32"/>
    <mergeCell ref="S33:S35"/>
    <mergeCell ref="S36:S38"/>
    <mergeCell ref="S39:S41"/>
    <mergeCell ref="S42:S44"/>
    <mergeCell ref="S45:S47"/>
    <mergeCell ref="S48:S50"/>
    <mergeCell ref="S51:S53"/>
    <mergeCell ref="S54:S56"/>
    <mergeCell ref="S57:S59"/>
    <mergeCell ref="S60:S62"/>
    <mergeCell ref="S63:S65"/>
    <mergeCell ref="S66:S68"/>
    <mergeCell ref="S69:S71"/>
    <mergeCell ref="S72:S74"/>
    <mergeCell ref="N132:N134"/>
    <mergeCell ref="N135:N137"/>
    <mergeCell ref="N138:N140"/>
    <mergeCell ref="N141:N143"/>
    <mergeCell ref="N144:N146"/>
    <mergeCell ref="N147:N149"/>
    <mergeCell ref="N150:N152"/>
    <mergeCell ref="N153:N155"/>
    <mergeCell ref="S84:S86"/>
    <mergeCell ref="S87:S89"/>
    <mergeCell ref="S90:S92"/>
    <mergeCell ref="S93:S95"/>
    <mergeCell ref="S96:S98"/>
    <mergeCell ref="S99:S101"/>
    <mergeCell ref="V150:V152"/>
    <mergeCell ref="V153:V155"/>
    <mergeCell ref="V78:V80"/>
    <mergeCell ref="X153:X155"/>
    <mergeCell ref="X72:X74"/>
    <mergeCell ref="X75:X77"/>
    <mergeCell ref="X78:X80"/>
    <mergeCell ref="X81:X83"/>
    <mergeCell ref="X84:X86"/>
    <mergeCell ref="X87:X89"/>
    <mergeCell ref="X90:X92"/>
    <mergeCell ref="X93:X95"/>
    <mergeCell ref="X96:X98"/>
    <mergeCell ref="S156:S158"/>
    <mergeCell ref="S159:S161"/>
    <mergeCell ref="S162:S164"/>
    <mergeCell ref="X9:X11"/>
    <mergeCell ref="X12:X14"/>
    <mergeCell ref="X15:X17"/>
    <mergeCell ref="X18:X20"/>
    <mergeCell ref="X21:X23"/>
    <mergeCell ref="X24:X26"/>
    <mergeCell ref="X27:X29"/>
    <mergeCell ref="X30:X32"/>
    <mergeCell ref="X33:X35"/>
    <mergeCell ref="X36:X38"/>
    <mergeCell ref="X39:X41"/>
    <mergeCell ref="X42:X44"/>
    <mergeCell ref="X45:X47"/>
    <mergeCell ref="X48:X50"/>
    <mergeCell ref="X51:X53"/>
    <mergeCell ref="X54:X56"/>
    <mergeCell ref="X57:X59"/>
    <mergeCell ref="X60:X62"/>
    <mergeCell ref="X63:X65"/>
    <mergeCell ref="X156:X158"/>
    <mergeCell ref="X159:X161"/>
    <mergeCell ref="X162:X164"/>
    <mergeCell ref="X138:X140"/>
    <mergeCell ref="X141:X143"/>
    <mergeCell ref="X144:X146"/>
    <mergeCell ref="X147:X149"/>
    <mergeCell ref="X150:X152"/>
    <mergeCell ref="S78:S80"/>
    <mergeCell ref="S81:S83"/>
    <mergeCell ref="AC30:AC32"/>
    <mergeCell ref="AC33:AC35"/>
    <mergeCell ref="AC36:AC38"/>
    <mergeCell ref="AC39:AC41"/>
    <mergeCell ref="AC42:AC44"/>
    <mergeCell ref="AC45:AC47"/>
    <mergeCell ref="AC48:AC50"/>
    <mergeCell ref="AC51:AC53"/>
    <mergeCell ref="AC54:AC56"/>
    <mergeCell ref="AC57:AC59"/>
    <mergeCell ref="AC60:AC62"/>
    <mergeCell ref="AC63:AC65"/>
    <mergeCell ref="AC66:AC68"/>
    <mergeCell ref="AC69:AC71"/>
    <mergeCell ref="X129:X131"/>
    <mergeCell ref="X132:X134"/>
    <mergeCell ref="X135:X137"/>
    <mergeCell ref="AC150:AC152"/>
    <mergeCell ref="AC99:AC101"/>
    <mergeCell ref="AC102:AC104"/>
    <mergeCell ref="AC105:AC107"/>
    <mergeCell ref="AC108:AC110"/>
    <mergeCell ref="AC111:AC113"/>
    <mergeCell ref="AC114:AC116"/>
    <mergeCell ref="AC117:AC119"/>
    <mergeCell ref="AC120:AC122"/>
    <mergeCell ref="AC123:AC125"/>
    <mergeCell ref="AC72:AC74"/>
    <mergeCell ref="AC75:AC77"/>
    <mergeCell ref="AC78:AC80"/>
    <mergeCell ref="AC81:AC83"/>
    <mergeCell ref="AC84:AC86"/>
    <mergeCell ref="AC87:AC89"/>
    <mergeCell ref="AC90:AC92"/>
    <mergeCell ref="AC93:AC95"/>
    <mergeCell ref="AC96:AC98"/>
    <mergeCell ref="AC153:AC155"/>
    <mergeCell ref="AC156:AC158"/>
    <mergeCell ref="AC159:AC161"/>
    <mergeCell ref="AC162:AC164"/>
    <mergeCell ref="AH9:AH11"/>
    <mergeCell ref="AH12:AH14"/>
    <mergeCell ref="AH15:AH17"/>
    <mergeCell ref="AH18:AH20"/>
    <mergeCell ref="AH21:AH23"/>
    <mergeCell ref="AH24:AH26"/>
    <mergeCell ref="AH27:AH29"/>
    <mergeCell ref="AH30:AH32"/>
    <mergeCell ref="AH33:AH35"/>
    <mergeCell ref="AH36:AH38"/>
    <mergeCell ref="AH39:AH41"/>
    <mergeCell ref="AH42:AH44"/>
    <mergeCell ref="AH45:AH47"/>
    <mergeCell ref="AH48:AH50"/>
    <mergeCell ref="AH51:AH53"/>
    <mergeCell ref="AH54:AH56"/>
    <mergeCell ref="AH57:AH59"/>
    <mergeCell ref="AH60:AH62"/>
    <mergeCell ref="AH63:AH65"/>
    <mergeCell ref="AH66:AH68"/>
    <mergeCell ref="AC126:AC128"/>
    <mergeCell ref="AC129:AC131"/>
    <mergeCell ref="AC132:AC134"/>
    <mergeCell ref="AC135:AC137"/>
    <mergeCell ref="AC138:AC140"/>
    <mergeCell ref="AC141:AC143"/>
    <mergeCell ref="AC144:AC146"/>
    <mergeCell ref="AC147:AC149"/>
    <mergeCell ref="AH162:AH164"/>
    <mergeCell ref="AH96:AH98"/>
    <mergeCell ref="AH99:AH101"/>
    <mergeCell ref="AH102:AH104"/>
    <mergeCell ref="AH105:AH107"/>
    <mergeCell ref="AH108:AH110"/>
    <mergeCell ref="AH111:AH113"/>
    <mergeCell ref="AH114:AH116"/>
    <mergeCell ref="AH117:AH119"/>
    <mergeCell ref="AH120:AH122"/>
    <mergeCell ref="AH69:AH71"/>
    <mergeCell ref="AH72:AH74"/>
    <mergeCell ref="AH75:AH77"/>
    <mergeCell ref="AH78:AH80"/>
    <mergeCell ref="AH81:AH83"/>
    <mergeCell ref="AH84:AH86"/>
    <mergeCell ref="AH87:AH89"/>
    <mergeCell ref="AH90:AH92"/>
    <mergeCell ref="AH93:AH95"/>
  </mergeCells>
  <phoneticPr fontId="11"/>
  <conditionalFormatting sqref="A6:A17">
    <cfRule type="expression" dxfId="136" priority="295" stopIfTrue="1">
      <formula>COUNTIF($A$3:A6,MONTH(D6))&gt;1</formula>
    </cfRule>
  </conditionalFormatting>
  <conditionalFormatting sqref="A18:A158">
    <cfRule type="expression" dxfId="135" priority="337" stopIfTrue="1">
      <formula>COUNTIF($A$2:A18,MONTH(D18))&gt;1</formula>
    </cfRule>
  </conditionalFormatting>
  <conditionalFormatting sqref="B6:C7">
    <cfRule type="expression" dxfId="134" priority="217" stopIfTrue="1">
      <formula>MONTH($D5)&lt;&gt;MONTH($D6)</formula>
    </cfRule>
  </conditionalFormatting>
  <conditionalFormatting sqref="B6:C7">
    <cfRule type="expression" dxfId="133" priority="215" stopIfTrue="1">
      <formula>MONTH($D5)&lt;&gt;MONTH($D6)</formula>
    </cfRule>
  </conditionalFormatting>
  <conditionalFormatting sqref="A159">
    <cfRule type="expression" dxfId="132" priority="4472" stopIfTrue="1">
      <formula>COUNTIF($A$2:A159,MONTH(D159))&gt;1</formula>
    </cfRule>
  </conditionalFormatting>
  <conditionalFormatting sqref="A161">
    <cfRule type="expression" dxfId="131" priority="4475" stopIfTrue="1">
      <formula>COUNTIF($A$2:A161,MONTH(D161))&gt;1</formula>
    </cfRule>
  </conditionalFormatting>
  <conditionalFormatting sqref="A160">
    <cfRule type="expression" dxfId="130" priority="4478" stopIfTrue="1">
      <formula>COUNTIF($A$2:A160,MONTH(D160))&gt;1</formula>
    </cfRule>
  </conditionalFormatting>
  <conditionalFormatting sqref="I6 I3 N3 S3 X3 AC3 AH3 AC6 X6 S6 N6 AH6 I9 I12 I15 I18 I21 I24 I27 I30 I33 I36 I39 I42 I45 I48 I51 I54 I57 I60 I63 I66 I69 I72 I75 I78 I81 I84 I87 I90 I93 I96 I99 I102 I105 I108 I111 I114 I117 I120 I123 I126 I129 I132 I135 I138 I141 I144 I147 I150 I153 I156 I159 I162:I164 N9:N164 S9:S164 X9:X164 AC9:AC164 AH9:AH164">
    <cfRule type="expression" dxfId="129" priority="168">
      <formula>COUNTIF(祝日,I3)&gt;0</formula>
    </cfRule>
  </conditionalFormatting>
  <conditionalFormatting sqref="AL28">
    <cfRule type="expression" dxfId="128" priority="146" stopIfTrue="1">
      <formula>MONTH($D28)&lt;&gt;MONTH($D25)</formula>
    </cfRule>
  </conditionalFormatting>
  <conditionalFormatting sqref="AL33 AL36 AL39">
    <cfRule type="expression" dxfId="127" priority="145" stopIfTrue="1">
      <formula>MONTH($AH33)&lt;&gt;MONTH($AH29)</formula>
    </cfRule>
  </conditionalFormatting>
  <conditionalFormatting sqref="AL33 AL36 AL39">
    <cfRule type="expression" dxfId="126" priority="144" stopIfTrue="1">
      <formula>MONTH($D33)&lt;&gt;MONTH($D29)</formula>
    </cfRule>
  </conditionalFormatting>
  <conditionalFormatting sqref="AL41">
    <cfRule type="expression" dxfId="125" priority="143" stopIfTrue="1">
      <formula>MONTH($D41)&lt;&gt;MONTH($D38)</formula>
    </cfRule>
  </conditionalFormatting>
  <conditionalFormatting sqref="AL42 AL45 AL48 AL51 AL54">
    <cfRule type="expression" dxfId="124" priority="142" stopIfTrue="1">
      <formula>MONTH($AH42)&lt;&gt;MONTH($AH38)</formula>
    </cfRule>
  </conditionalFormatting>
  <conditionalFormatting sqref="AL42 AL45 AL48 AL51 AL54">
    <cfRule type="expression" dxfId="123" priority="141" stopIfTrue="1">
      <formula>MONTH($D42)&lt;&gt;MONTH($D38)</formula>
    </cfRule>
  </conditionalFormatting>
  <conditionalFormatting sqref="AL46 AL49 AL52">
    <cfRule type="expression" dxfId="122" priority="140" stopIfTrue="1">
      <formula>MONTH($AH46)&lt;&gt;MONTH($AH42)</formula>
    </cfRule>
  </conditionalFormatting>
  <conditionalFormatting sqref="AL46 AL49 AL52">
    <cfRule type="expression" dxfId="121" priority="139" stopIfTrue="1">
      <formula>MONTH($D46)&lt;&gt;MONTH($D42)</formula>
    </cfRule>
  </conditionalFormatting>
  <conditionalFormatting sqref="AL54">
    <cfRule type="expression" dxfId="120" priority="138" stopIfTrue="1">
      <formula>MONTH($D54)&lt;&gt;MONTH($D51)</formula>
    </cfRule>
  </conditionalFormatting>
  <conditionalFormatting sqref="AL55 AL58 AL61 AL64 AL67">
    <cfRule type="expression" dxfId="119" priority="137" stopIfTrue="1">
      <formula>MONTH($AH55)&lt;&gt;MONTH($AH51)</formula>
    </cfRule>
  </conditionalFormatting>
  <conditionalFormatting sqref="AL55 AL58 AL61 AL64 AL67">
    <cfRule type="expression" dxfId="118" priority="136" stopIfTrue="1">
      <formula>MONTH($D55)&lt;&gt;MONTH($D51)</formula>
    </cfRule>
  </conditionalFormatting>
  <conditionalFormatting sqref="AL59 AL62 AL65">
    <cfRule type="expression" dxfId="117" priority="135" stopIfTrue="1">
      <formula>MONTH($AH59)&lt;&gt;MONTH($AH55)</formula>
    </cfRule>
  </conditionalFormatting>
  <conditionalFormatting sqref="AL59 AL62 AL65">
    <cfRule type="expression" dxfId="116" priority="134" stopIfTrue="1">
      <formula>MONTH($D59)&lt;&gt;MONTH($D55)</formula>
    </cfRule>
  </conditionalFormatting>
  <conditionalFormatting sqref="AL67">
    <cfRule type="expression" dxfId="115" priority="133" stopIfTrue="1">
      <formula>MONTH($D67)&lt;&gt;MONTH($D64)</formula>
    </cfRule>
  </conditionalFormatting>
  <conditionalFormatting sqref="AL72 AL75 AL78">
    <cfRule type="expression" dxfId="114" priority="132" stopIfTrue="1">
      <formula>MONTH($AH72)&lt;&gt;MONTH($AH68)</formula>
    </cfRule>
  </conditionalFormatting>
  <conditionalFormatting sqref="AL72 AL75 AL78">
    <cfRule type="expression" dxfId="113" priority="131" stopIfTrue="1">
      <formula>MONTH($D72)&lt;&gt;MONTH($D68)</formula>
    </cfRule>
  </conditionalFormatting>
  <conditionalFormatting sqref="AL80">
    <cfRule type="expression" dxfId="112" priority="130" stopIfTrue="1">
      <formula>MONTH($D80)&lt;&gt;MONTH($D77)</formula>
    </cfRule>
  </conditionalFormatting>
  <conditionalFormatting sqref="AL81 AL84 AL87 AL90 AL93">
    <cfRule type="expression" dxfId="111" priority="129" stopIfTrue="1">
      <formula>MONTH($AH81)&lt;&gt;MONTH($AH77)</formula>
    </cfRule>
  </conditionalFormatting>
  <conditionalFormatting sqref="AL81 AL84 AL87 AL90 AL93">
    <cfRule type="expression" dxfId="110" priority="128" stopIfTrue="1">
      <formula>MONTH($D81)&lt;&gt;MONTH($D77)</formula>
    </cfRule>
  </conditionalFormatting>
  <conditionalFormatting sqref="AL85 AL88 AL91">
    <cfRule type="expression" dxfId="109" priority="127" stopIfTrue="1">
      <formula>MONTH($AH85)&lt;&gt;MONTH($AH81)</formula>
    </cfRule>
  </conditionalFormatting>
  <conditionalFormatting sqref="AL85 AL88 AL91">
    <cfRule type="expression" dxfId="108" priority="126" stopIfTrue="1">
      <formula>MONTH($D85)&lt;&gt;MONTH($D81)</formula>
    </cfRule>
  </conditionalFormatting>
  <conditionalFormatting sqref="AL93">
    <cfRule type="expression" dxfId="107" priority="125" stopIfTrue="1">
      <formula>MONTH($D93)&lt;&gt;MONTH($D90)</formula>
    </cfRule>
  </conditionalFormatting>
  <conditionalFormatting sqref="AL94 AL97 AL100 AL103 AL106">
    <cfRule type="expression" dxfId="106" priority="124" stopIfTrue="1">
      <formula>MONTH($AH94)&lt;&gt;MONTH($AH90)</formula>
    </cfRule>
  </conditionalFormatting>
  <conditionalFormatting sqref="AL94 AL97 AL100 AL103 AL106">
    <cfRule type="expression" dxfId="105" priority="123" stopIfTrue="1">
      <formula>MONTH($D94)&lt;&gt;MONTH($D90)</formula>
    </cfRule>
  </conditionalFormatting>
  <conditionalFormatting sqref="AL98 AL101 AL104">
    <cfRule type="expression" dxfId="104" priority="122" stopIfTrue="1">
      <formula>MONTH($AH98)&lt;&gt;MONTH($AH94)</formula>
    </cfRule>
  </conditionalFormatting>
  <conditionalFormatting sqref="AL98 AL101 AL104">
    <cfRule type="expression" dxfId="103" priority="121" stopIfTrue="1">
      <formula>MONTH($D98)&lt;&gt;MONTH($D94)</formula>
    </cfRule>
  </conditionalFormatting>
  <conditionalFormatting sqref="AL106">
    <cfRule type="expression" dxfId="102" priority="120" stopIfTrue="1">
      <formula>MONTH($D106)&lt;&gt;MONTH($D103)</formula>
    </cfRule>
  </conditionalFormatting>
  <conditionalFormatting sqref="AL111 AL114 AL117">
    <cfRule type="expression" dxfId="101" priority="119" stopIfTrue="1">
      <formula>MONTH($AH111)&lt;&gt;MONTH($AH107)</formula>
    </cfRule>
  </conditionalFormatting>
  <conditionalFormatting sqref="AL111 AL114 AL117">
    <cfRule type="expression" dxfId="100" priority="118" stopIfTrue="1">
      <formula>MONTH($D111)&lt;&gt;MONTH($D107)</formula>
    </cfRule>
  </conditionalFormatting>
  <conditionalFormatting sqref="AL119">
    <cfRule type="expression" dxfId="99" priority="117" stopIfTrue="1">
      <formula>MONTH($D119)&lt;&gt;MONTH($D116)</formula>
    </cfRule>
  </conditionalFormatting>
  <conditionalFormatting sqref="AL120 AL123 AL126 AL129 AL132">
    <cfRule type="expression" dxfId="98" priority="116" stopIfTrue="1">
      <formula>MONTH($AH120)&lt;&gt;MONTH($AH116)</formula>
    </cfRule>
  </conditionalFormatting>
  <conditionalFormatting sqref="AL120 AL123 AL126 AL129 AL132">
    <cfRule type="expression" dxfId="97" priority="115" stopIfTrue="1">
      <formula>MONTH($D120)&lt;&gt;MONTH($D116)</formula>
    </cfRule>
  </conditionalFormatting>
  <conditionalFormatting sqref="AL124 AL127 AL130">
    <cfRule type="expression" dxfId="96" priority="114" stopIfTrue="1">
      <formula>MONTH($AH124)&lt;&gt;MONTH($AH120)</formula>
    </cfRule>
  </conditionalFormatting>
  <conditionalFormatting sqref="AL124 AL127 AL130">
    <cfRule type="expression" dxfId="95" priority="113" stopIfTrue="1">
      <formula>MONTH($D124)&lt;&gt;MONTH($D120)</formula>
    </cfRule>
  </conditionalFormatting>
  <conditionalFormatting sqref="AL132">
    <cfRule type="expression" dxfId="94" priority="112" stopIfTrue="1">
      <formula>MONTH($D132)&lt;&gt;MONTH($D129)</formula>
    </cfRule>
  </conditionalFormatting>
  <conditionalFormatting sqref="AL133 AL136 AL139 AL142 AL145">
    <cfRule type="expression" dxfId="93" priority="111" stopIfTrue="1">
      <formula>MONTH($AH133)&lt;&gt;MONTH($AH129)</formula>
    </cfRule>
  </conditionalFormatting>
  <conditionalFormatting sqref="AL133 AL136 AL139 AL142 AL145">
    <cfRule type="expression" dxfId="92" priority="110" stopIfTrue="1">
      <formula>MONTH($D133)&lt;&gt;MONTH($D129)</formula>
    </cfRule>
  </conditionalFormatting>
  <conditionalFormatting sqref="AL137 AL140 AL143">
    <cfRule type="expression" dxfId="91" priority="109" stopIfTrue="1">
      <formula>MONTH($AH137)&lt;&gt;MONTH($AH133)</formula>
    </cfRule>
  </conditionalFormatting>
  <conditionalFormatting sqref="AL137 AL140 AL143">
    <cfRule type="expression" dxfId="90" priority="108" stopIfTrue="1">
      <formula>MONTH($D137)&lt;&gt;MONTH($D133)</formula>
    </cfRule>
  </conditionalFormatting>
  <conditionalFormatting sqref="AL145">
    <cfRule type="expression" dxfId="89" priority="107" stopIfTrue="1">
      <formula>MONTH($D145)&lt;&gt;MONTH($D142)</formula>
    </cfRule>
  </conditionalFormatting>
  <conditionalFormatting sqref="AL150 AL153 AL156">
    <cfRule type="expression" dxfId="88" priority="106" stopIfTrue="1">
      <formula>MONTH($AH150)&lt;&gt;MONTH($AH146)</formula>
    </cfRule>
  </conditionalFormatting>
  <conditionalFormatting sqref="AL150 AL153 AL156">
    <cfRule type="expression" dxfId="87" priority="105" stopIfTrue="1">
      <formula>MONTH($D150)&lt;&gt;MONTH($D146)</formula>
    </cfRule>
  </conditionalFormatting>
  <conditionalFormatting sqref="AL158">
    <cfRule type="expression" dxfId="86" priority="104" stopIfTrue="1">
      <formula>MONTH($D158)&lt;&gt;MONTH($D155)</formula>
    </cfRule>
  </conditionalFormatting>
  <conditionalFormatting sqref="AT9 AT48 AT45 AT42 AT39 AT36 AT33 AT30 AT27 AT24 AT21 AT18 AT15 AT12 AT54 AT99 AT96 AT93 AT90 AT87 AT84 AT81 AT78 AT75 AT72 AT69 AT66 AT63 AT60 AT57 AT51 AT105 AT150 AT147 AT144 AT141 AT138 AT135 AT132 AT129 AT126 AT123 AT120 AT117 AT114 AT111 AT108 AT102 AT162 AT159 AT153 AT156">
    <cfRule type="expression" dxfId="85" priority="100" stopIfTrue="1">
      <formula>MONTH($D9)&lt;&gt;MONTH($I9)</formula>
    </cfRule>
    <cfRule type="expression" dxfId="84" priority="101" stopIfTrue="1">
      <formula>MONTH(AT9)&lt;&gt;MONTH(AT6)</formula>
    </cfRule>
  </conditionalFormatting>
  <conditionalFormatting sqref="J17:K17">
    <cfRule type="expression" dxfId="83" priority="95">
      <formula>MONTH($I$15)&lt;&gt;MONTH($I$18)</formula>
    </cfRule>
  </conditionalFormatting>
  <conditionalFormatting sqref="H5:L163">
    <cfRule type="expression" dxfId="82" priority="94">
      <formula>MONTH($H5)&lt;&gt;MONTH($H6)</formula>
    </cfRule>
  </conditionalFormatting>
  <conditionalFormatting sqref="M5:Q163">
    <cfRule type="expression" dxfId="81" priority="92">
      <formula>MONTH($M5)&lt;&gt;MONTH($M6)</formula>
    </cfRule>
  </conditionalFormatting>
  <conditionalFormatting sqref="I3:I165">
    <cfRule type="expression" dxfId="80" priority="91">
      <formula>MONTH($I$5)&lt;&gt;MONTH($D$5)</formula>
    </cfRule>
  </conditionalFormatting>
  <conditionalFormatting sqref="I3">
    <cfRule type="expression" dxfId="79" priority="90">
      <formula>MONTH(I3)&lt;&gt;MONTH(I6)</formula>
    </cfRule>
  </conditionalFormatting>
  <conditionalFormatting sqref="A5:G163">
    <cfRule type="expression" dxfId="78" priority="89">
      <formula>MONTH($C5)&lt;&gt;MONTH($C6)</formula>
    </cfRule>
  </conditionalFormatting>
  <conditionalFormatting sqref="N3">
    <cfRule type="expression" dxfId="77" priority="88">
      <formula>MONTH(N3)&lt;&gt;MONTH(N6)</formula>
    </cfRule>
  </conditionalFormatting>
  <conditionalFormatting sqref="N6 N9 N12 N15 N18 N21 N24 N27 N30 N33 N36 N39 N42 N45 N48 N51 N54 N57 N60 N63 N66 N69 N72 N75 N78 N81 N84 N87 N90 N93 N96 N99 N102 N105 N108 N111 N114 N117 N120 N123 N126 N129 N132 N135 N138 N141 N144 N147 N150 N153 N156 N159 N162">
    <cfRule type="expression" dxfId="76" priority="87">
      <formula>MONTH(N6)&lt;&gt;MONTH(N9)</formula>
    </cfRule>
  </conditionalFormatting>
  <conditionalFormatting sqref="S3">
    <cfRule type="expression" dxfId="75" priority="86">
      <formula>MONTH(S3)&lt;&gt;MONTH(S6)</formula>
    </cfRule>
  </conditionalFormatting>
  <conditionalFormatting sqref="S6 S9 S12 S15 S18 S21 S24 S27 S30 S33 S36 S39 S42 S45 S48 S51 S54 S57 S60 S63 S66 S69 S72 S75 S78 S81 S84 S87 S90 S93 S96 S99 S102 S105 S108 S111 S114 S117 S120 S123 S126 S129 S132 S135 S138 S141 S144 S147 S150 S153 S156 S159 S162">
    <cfRule type="expression" dxfId="74" priority="85">
      <formula>MONTH(S6)&lt;&gt;MONTH(S9)</formula>
    </cfRule>
  </conditionalFormatting>
  <conditionalFormatting sqref="X3">
    <cfRule type="expression" dxfId="73" priority="84">
      <formula>MONTH(X3)&lt;&gt;MONTH(X6)</formula>
    </cfRule>
  </conditionalFormatting>
  <conditionalFormatting sqref="X6 X9 X12 X15 X18 X21 X24 X27 X30 X33 X36 X39 X42 X45 X48 X51 X54 X57 X60 X63 X66 X69 X72 X75 X78 X81 X84 X87 X90 X93 X96 X99 X102 X105 X108 X111 X114 X117 X120 X123 X126 X129 X132 X135 X138 X141 X144 X147 X150 X153 X156 X159 X162">
    <cfRule type="expression" dxfId="72" priority="83">
      <formula>MONTH(X6)&lt;&gt;MONTH(X9)</formula>
    </cfRule>
  </conditionalFormatting>
  <conditionalFormatting sqref="AC3">
    <cfRule type="expression" dxfId="71" priority="82">
      <formula>MONTH(AC3)&lt;&gt;MONTH(AC6)</formula>
    </cfRule>
  </conditionalFormatting>
  <conditionalFormatting sqref="AC6 AC9 AC12 AC15 AC18 AC21 AC24 AC27 AC30 AC33 AC36 AC39 AC42 AC45 AC48 AC51 AC54 AC57 AC60 AC63 AC66 AC69 AC72 AC75 AC78 AC81 AC84 AC87 AC90 AC93 AC96 AC99 AC102 AC105 AC108 AC111 AC114 AC117 AC120 AC123 AC126 AC129 AC132 AC135 AC138 AC141 AC144 AC147 AC150 AC153 AC156 AC159 AC162">
    <cfRule type="expression" dxfId="70" priority="81">
      <formula>MONTH(AC6)&lt;&gt;MONTH(AC9)</formula>
    </cfRule>
  </conditionalFormatting>
  <conditionalFormatting sqref="AH3">
    <cfRule type="expression" dxfId="69" priority="80">
      <formula>MONTH(AH3)&lt;&gt;MONTH(AH6)</formula>
    </cfRule>
  </conditionalFormatting>
  <conditionalFormatting sqref="AH6 AH9 AH12 AH15 AH18 AH21 AH24 AH27 AH30 AH33 AH36 AH39 AH42 AH45 AH48 AH51 AH54 AH57 AH60 AH63 AH66 AH69 AH72 AH75 AH78 AH81 AH84 AH87 AH90 AH93 AH96 AH99 AH102 AH105 AH108 AH111 AH114 AH117 AH120 AH123 AH126 AH129 AH132 AH135 AH138 AH141 AH144 AH147 AH150 AH153 AH156 AH159 AH162">
    <cfRule type="expression" dxfId="68" priority="79">
      <formula>MONTH(AH6)&lt;&gt;MONTH(AH9)</formula>
    </cfRule>
  </conditionalFormatting>
  <conditionalFormatting sqref="E3:E165">
    <cfRule type="expression" dxfId="67" priority="78">
      <formula>E3="x"</formula>
    </cfRule>
    <cfRule type="expression" dxfId="66" priority="76">
      <formula>E3="s"</formula>
    </cfRule>
  </conditionalFormatting>
  <conditionalFormatting sqref="F3:F165">
    <cfRule type="expression" dxfId="65" priority="77">
      <formula>E3="x"</formula>
    </cfRule>
  </conditionalFormatting>
  <conditionalFormatting sqref="K3:K6 J6">
    <cfRule type="expression" dxfId="64" priority="75">
      <formula>MONTH(J3)&lt;&gt;MONTH(J6)</formula>
    </cfRule>
  </conditionalFormatting>
  <conditionalFormatting sqref="J3:J164">
    <cfRule type="expression" dxfId="63" priority="73">
      <formula>J3="s"</formula>
    </cfRule>
    <cfRule type="expression" dxfId="62" priority="74">
      <formula>J3="x"</formula>
    </cfRule>
  </conditionalFormatting>
  <conditionalFormatting sqref="K3:K164">
    <cfRule type="expression" dxfId="61" priority="72">
      <formula>J3="x"</formula>
    </cfRule>
  </conditionalFormatting>
  <conditionalFormatting sqref="P3:P6 O6">
    <cfRule type="expression" dxfId="60" priority="71">
      <formula>MONTH(O3)&lt;&gt;MONTH(O6)</formula>
    </cfRule>
  </conditionalFormatting>
  <conditionalFormatting sqref="O3:O164">
    <cfRule type="expression" dxfId="59" priority="69">
      <formula>O3="s"</formula>
    </cfRule>
    <cfRule type="expression" dxfId="58" priority="70">
      <formula>O3="x"</formula>
    </cfRule>
  </conditionalFormatting>
  <conditionalFormatting sqref="P3:P164">
    <cfRule type="expression" dxfId="57" priority="68">
      <formula>O3="x"</formula>
    </cfRule>
  </conditionalFormatting>
  <conditionalFormatting sqref="U3:U6 T6">
    <cfRule type="expression" dxfId="56" priority="67">
      <formula>MONTH(T3)&lt;&gt;MONTH(T6)</formula>
    </cfRule>
  </conditionalFormatting>
  <conditionalFormatting sqref="T3:T164">
    <cfRule type="expression" dxfId="55" priority="65">
      <formula>T3="s"</formula>
    </cfRule>
    <cfRule type="expression" dxfId="54" priority="66">
      <formula>T3="x"</formula>
    </cfRule>
  </conditionalFormatting>
  <conditionalFormatting sqref="U3:U164">
    <cfRule type="expression" dxfId="53" priority="64">
      <formula>T3="x"</formula>
    </cfRule>
  </conditionalFormatting>
  <conditionalFormatting sqref="Z3:Z6 Y6">
    <cfRule type="expression" dxfId="52" priority="63">
      <formula>MONTH(Y3)&lt;&gt;MONTH(Y6)</formula>
    </cfRule>
  </conditionalFormatting>
  <conditionalFormatting sqref="Y3:Y164">
    <cfRule type="expression" dxfId="51" priority="61">
      <formula>Y3="s"</formula>
    </cfRule>
    <cfRule type="expression" dxfId="50" priority="62">
      <formula>Y3="x"</formula>
    </cfRule>
  </conditionalFormatting>
  <conditionalFormatting sqref="Z3:Z164">
    <cfRule type="expression" dxfId="49" priority="60">
      <formula>Y3="x"</formula>
    </cfRule>
  </conditionalFormatting>
  <conditionalFormatting sqref="AE3:AE6 AD6">
    <cfRule type="expression" dxfId="48" priority="59">
      <formula>MONTH(AD3)&lt;&gt;MONTH(AD6)</formula>
    </cfRule>
  </conditionalFormatting>
  <conditionalFormatting sqref="AD3:AD164">
    <cfRule type="expression" dxfId="47" priority="57">
      <formula>AD3="s"</formula>
    </cfRule>
    <cfRule type="expression" dxfId="46" priority="58">
      <formula>AD3="x"</formula>
    </cfRule>
  </conditionalFormatting>
  <conditionalFormatting sqref="AE3:AE164">
    <cfRule type="expression" dxfId="45" priority="56">
      <formula>AD3="x"</formula>
    </cfRule>
  </conditionalFormatting>
  <conditionalFormatting sqref="AJ3:AJ6 AI6">
    <cfRule type="expression" dxfId="44" priority="55">
      <formula>MONTH(AI3)&lt;&gt;MONTH(AI6)</formula>
    </cfRule>
  </conditionalFormatting>
  <conditionalFormatting sqref="AI3:AI164">
    <cfRule type="expression" dxfId="43" priority="53">
      <formula>AI3="s"</formula>
    </cfRule>
    <cfRule type="expression" dxfId="42" priority="54">
      <formula>AI3="x"</formula>
    </cfRule>
  </conditionalFormatting>
  <conditionalFormatting sqref="AJ3:AJ164">
    <cfRule type="expression" dxfId="41" priority="52">
      <formula>AI3="x"</formula>
    </cfRule>
  </conditionalFormatting>
  <conditionalFormatting sqref="H3:H165">
    <cfRule type="expression" dxfId="40" priority="51">
      <formula>MONTH(H3)&lt;&gt;MONTH(C3)</formula>
    </cfRule>
  </conditionalFormatting>
  <conditionalFormatting sqref="G3:G165">
    <cfRule type="expression" dxfId="39" priority="50">
      <formula>MONTH(C3)&lt;&gt;MONTH(H3)</formula>
    </cfRule>
  </conditionalFormatting>
  <conditionalFormatting sqref="L3">
    <cfRule type="expression" dxfId="38" priority="49">
      <formula>MONTH(L3)&lt;&gt;MONTH(L6)</formula>
    </cfRule>
  </conditionalFormatting>
  <conditionalFormatting sqref="L3">
    <cfRule type="expression" dxfId="37" priority="47">
      <formula>MONTH(H3)&lt;&gt;MONTH(M3)</formula>
    </cfRule>
  </conditionalFormatting>
  <conditionalFormatting sqref="L3">
    <cfRule type="expression" dxfId="36" priority="43">
      <formula>MONTH(L3)&lt;&gt;MONTH(L6)</formula>
    </cfRule>
  </conditionalFormatting>
  <conditionalFormatting sqref="L5">
    <cfRule type="expression" dxfId="35" priority="42">
      <formula>MONTH(L4)&lt;&gt;MONTH(L5)</formula>
    </cfRule>
  </conditionalFormatting>
  <conditionalFormatting sqref="L3:L165">
    <cfRule type="expression" dxfId="34" priority="41">
      <formula>MONTH(H3)&lt;&gt;MONTH(M3)</formula>
    </cfRule>
  </conditionalFormatting>
  <conditionalFormatting sqref="Q3:Q165">
    <cfRule type="expression" dxfId="33" priority="38">
      <formula>MONTH(M3)&lt;&gt;MONTH(R3)</formula>
    </cfRule>
  </conditionalFormatting>
  <conditionalFormatting sqref="V5:V165">
    <cfRule type="expression" dxfId="32" priority="36">
      <formula>MONTH(V4)&lt;&gt;MONTH(V5)</formula>
    </cfRule>
  </conditionalFormatting>
  <conditionalFormatting sqref="V3:V165">
    <cfRule type="expression" dxfId="31" priority="35">
      <formula>MONTH(R3)&lt;&gt;MONTH(W3)</formula>
    </cfRule>
  </conditionalFormatting>
  <conditionalFormatting sqref="AA5:AA165">
    <cfRule type="expression" dxfId="30" priority="33">
      <formula>MONTH(AA4)&lt;&gt;MONTH(AA5)</formula>
    </cfRule>
  </conditionalFormatting>
  <conditionalFormatting sqref="AA3:AA165">
    <cfRule type="expression" dxfId="29" priority="32">
      <formula>MONTH(W3)&lt;&gt;MONTH(AB3)</formula>
    </cfRule>
  </conditionalFormatting>
  <conditionalFormatting sqref="AF5">
    <cfRule type="expression" dxfId="28" priority="30">
      <formula>MONTH(AF4)&lt;&gt;MONTH(AF5)</formula>
    </cfRule>
  </conditionalFormatting>
  <conditionalFormatting sqref="AF3:AF165">
    <cfRule type="expression" dxfId="27" priority="29">
      <formula>MONTH(AB3)&lt;&gt;MONTH(AG3)</formula>
    </cfRule>
  </conditionalFormatting>
  <conditionalFormatting sqref="AK5:AK164">
    <cfRule type="expression" dxfId="26" priority="27">
      <formula>MONTH(AK4)&lt;&gt;MONTH(AK5)</formula>
    </cfRule>
  </conditionalFormatting>
  <conditionalFormatting sqref="AK3:AK165">
    <cfRule type="expression" dxfId="25" priority="26">
      <formula>MONTH(AG3)&lt;&gt;MONTH(AL3)</formula>
    </cfRule>
  </conditionalFormatting>
  <conditionalFormatting sqref="R5:V163">
    <cfRule type="expression" dxfId="24" priority="25">
      <formula>MONTH($R5)&lt;&gt;MONTH($R6)</formula>
    </cfRule>
  </conditionalFormatting>
  <conditionalFormatting sqref="W5:AA163">
    <cfRule type="expression" dxfId="23" priority="24">
      <formula>MONTH($W5)&lt;&gt;MONTH($W6)</formula>
    </cfRule>
  </conditionalFormatting>
  <conditionalFormatting sqref="AB5:AF163">
    <cfRule type="expression" dxfId="22" priority="23">
      <formula>MONTH($AB5)&lt;&gt;MONTH($AB6)</formula>
    </cfRule>
  </conditionalFormatting>
  <conditionalFormatting sqref="AG5:AK163">
    <cfRule type="expression" dxfId="21" priority="22">
      <formula>MONTH($AG5)&lt;&gt;MONTH($AG6)</formula>
    </cfRule>
  </conditionalFormatting>
  <conditionalFormatting sqref="C162:F164">
    <cfRule type="expression" dxfId="20" priority="21">
      <formula>$C$162&gt;$A$164</formula>
    </cfRule>
  </conditionalFormatting>
  <conditionalFormatting sqref="C159:F161">
    <cfRule type="expression" dxfId="19" priority="20">
      <formula>$C$159&gt;$A$164</formula>
    </cfRule>
  </conditionalFormatting>
  <conditionalFormatting sqref="H159:K161">
    <cfRule type="expression" dxfId="18" priority="19">
      <formula>$H$159&gt;$A$164</formula>
    </cfRule>
  </conditionalFormatting>
  <conditionalFormatting sqref="M159:P161">
    <cfRule type="expression" dxfId="17" priority="18">
      <formula>$M$159&gt;$A$164</formula>
    </cfRule>
  </conditionalFormatting>
  <conditionalFormatting sqref="R159:U161">
    <cfRule type="expression" dxfId="16" priority="17">
      <formula>$R$159&gt;$A$164</formula>
    </cfRule>
  </conditionalFormatting>
  <conditionalFormatting sqref="W159:Z161">
    <cfRule type="expression" dxfId="15" priority="16">
      <formula>$W$159&gt;$A$164</formula>
    </cfRule>
  </conditionalFormatting>
  <conditionalFormatting sqref="AB159:AE161">
    <cfRule type="expression" dxfId="14" priority="15">
      <formula>$AB$159&gt;$A$164</formula>
    </cfRule>
  </conditionalFormatting>
  <conditionalFormatting sqref="AG156:GJ158">
    <cfRule type="expression" dxfId="13" priority="14">
      <formula>$AG$156&gt;$A$164</formula>
    </cfRule>
  </conditionalFormatting>
  <conditionalFormatting sqref="AG159:AJ161">
    <cfRule type="expression" dxfId="12" priority="13">
      <formula>$AG$159&gt;$A$164</formula>
    </cfRule>
  </conditionalFormatting>
  <conditionalFormatting sqref="AG162:AJ164">
    <cfRule type="expression" dxfId="11" priority="12">
      <formula>$AG$162&gt;$A$164</formula>
    </cfRule>
  </conditionalFormatting>
  <conditionalFormatting sqref="AB162:AE164">
    <cfRule type="expression" dxfId="10" priority="11">
      <formula>$AB$162&gt;$A$164</formula>
    </cfRule>
  </conditionalFormatting>
  <conditionalFormatting sqref="W162:Z164">
    <cfRule type="expression" dxfId="9" priority="10">
      <formula>$W$162&gt;$A$164</formula>
    </cfRule>
  </conditionalFormatting>
  <conditionalFormatting sqref="R162:U164">
    <cfRule type="expression" dxfId="8" priority="9">
      <formula>$R$162&gt;$A$164</formula>
    </cfRule>
  </conditionalFormatting>
  <conditionalFormatting sqref="M162:P164">
    <cfRule type="expression" dxfId="7" priority="8">
      <formula>$M$162&gt;$A$164</formula>
    </cfRule>
  </conditionalFormatting>
  <conditionalFormatting sqref="H162:K164">
    <cfRule type="expression" dxfId="6" priority="7">
      <formula>$H$162&gt;$A$164</formula>
    </cfRule>
  </conditionalFormatting>
  <conditionalFormatting sqref="C3:F5">
    <cfRule type="expression" dxfId="5" priority="6">
      <formula>$C$3&lt;$D$1</formula>
    </cfRule>
  </conditionalFormatting>
  <conditionalFormatting sqref="H3:K5">
    <cfRule type="expression" dxfId="4" priority="5">
      <formula>$H$3&lt;$D$1</formula>
    </cfRule>
  </conditionalFormatting>
  <conditionalFormatting sqref="M3:P5">
    <cfRule type="expression" dxfId="3" priority="4">
      <formula>$M$3&lt;$D$1</formula>
    </cfRule>
  </conditionalFormatting>
  <conditionalFormatting sqref="R3:U5">
    <cfRule type="expression" dxfId="2" priority="3">
      <formula>$R$3&lt;$D$1</formula>
    </cfRule>
  </conditionalFormatting>
  <conditionalFormatting sqref="W3:Z5">
    <cfRule type="expression" dxfId="1" priority="2">
      <formula>$W$3&lt;$D$1</formula>
    </cfRule>
  </conditionalFormatting>
  <conditionalFormatting sqref="AB3:AE5">
    <cfRule type="expression" dxfId="0" priority="1">
      <formula>$AB$3&lt;$D$1</formula>
    </cfRule>
  </conditionalFormatting>
  <dataValidations count="2">
    <dataValidation type="decimal" allowBlank="1" showInputMessage="1" showErrorMessage="1" sqref="F3:F164 K3:K164 P3:P164 U3:U164 Z3:Z164 AE3:AE164 AJ3:AJ164">
      <formula1>0</formula1>
      <formula2>8</formula2>
    </dataValidation>
    <dataValidation type="list" allowBlank="1" showInputMessage="1" showErrorMessage="1" sqref="E3:E164 J3:J164 O3:O164 T3:T164 Y3:Y164 AI3:AI164 AD3:AD164">
      <formula1>$A$3:$A$4</formula1>
    </dataValidation>
  </dataValidations>
  <pageMargins left="0.51181102362204722" right="0.31496062992125984" top="0.55118110236220474" bottom="0.35433070866141736" header="0" footer="0"/>
  <pageSetup paperSize="8" orientation="portrait" verticalDpi="0" r:id="rId1"/>
</worksheet>
</file>

<file path=xl/worksheets/sheet2.xml><?xml version="1.0" encoding="utf-8"?>
<worksheet xmlns="http://schemas.openxmlformats.org/spreadsheetml/2006/main" xmlns:r="http://schemas.openxmlformats.org/officeDocument/2006/relationships">
  <sheetPr>
    <tabColor rgb="FFFF0000"/>
  </sheetPr>
  <dimension ref="A1:V169"/>
  <sheetViews>
    <sheetView tabSelected="1" workbookViewId="0">
      <selection activeCell="F15" sqref="F15"/>
    </sheetView>
  </sheetViews>
  <sheetFormatPr defaultRowHeight="13.5"/>
  <cols>
    <col min="1" max="2" width="14.125" customWidth="1"/>
    <col min="3" max="3" width="14.125" style="53" customWidth="1"/>
    <col min="4" max="4" width="14.125" customWidth="1"/>
    <col min="5" max="5" width="14.125" style="53" customWidth="1"/>
    <col min="6" max="6" width="14.125" customWidth="1"/>
    <col min="7" max="7" width="16" style="2" customWidth="1"/>
    <col min="8" max="8" width="4.875" style="2" customWidth="1"/>
    <col min="9" max="9" width="14.125" customWidth="1"/>
    <col min="10" max="11" width="6" style="167" customWidth="1"/>
    <col min="12" max="12" width="9.5" bestFit="1" customWidth="1"/>
    <col min="13" max="13" width="3.5" bestFit="1" customWidth="1"/>
    <col min="14" max="14" width="7.125" bestFit="1" customWidth="1"/>
    <col min="15" max="256" width="14.125" customWidth="1"/>
  </cols>
  <sheetData>
    <row r="1" spans="1:22">
      <c r="A1" t="s">
        <v>1</v>
      </c>
      <c r="O1" s="3" t="s">
        <v>3</v>
      </c>
      <c r="P1" s="4" t="s">
        <v>4</v>
      </c>
      <c r="Q1" s="4" t="s">
        <v>5</v>
      </c>
      <c r="R1" s="4" t="s">
        <v>6</v>
      </c>
      <c r="S1" s="4" t="s">
        <v>7</v>
      </c>
      <c r="T1" s="4" t="s">
        <v>8</v>
      </c>
      <c r="U1" s="5" t="s">
        <v>9</v>
      </c>
      <c r="V1" s="4" t="s">
        <v>10</v>
      </c>
    </row>
    <row r="2" spans="1:22" ht="14.25" thickBot="1">
      <c r="A2" s="280" t="s">
        <v>2</v>
      </c>
      <c r="B2" s="281"/>
      <c r="C2" s="281"/>
      <c r="D2" s="281"/>
      <c r="E2" s="281"/>
      <c r="F2" s="281"/>
      <c r="G2" s="281"/>
      <c r="H2"/>
      <c r="O2" s="7" t="s">
        <v>11</v>
      </c>
      <c r="P2" s="8">
        <v>1</v>
      </c>
      <c r="Q2" s="8">
        <v>2</v>
      </c>
      <c r="R2" s="8">
        <v>3</v>
      </c>
      <c r="S2" s="8">
        <v>4</v>
      </c>
      <c r="T2" s="8">
        <v>5</v>
      </c>
      <c r="U2" s="9">
        <v>6</v>
      </c>
      <c r="V2" s="8">
        <v>7</v>
      </c>
    </row>
    <row r="3" spans="1:22" ht="14.25" thickBot="1">
      <c r="G3" s="2" t="s">
        <v>81</v>
      </c>
    </row>
    <row r="4" spans="1:22" s="10" customFormat="1" ht="21" customHeight="1">
      <c r="A4" s="54" t="s">
        <v>56</v>
      </c>
      <c r="B4" s="54" t="s">
        <v>57</v>
      </c>
      <c r="C4" s="55" t="s">
        <v>56</v>
      </c>
      <c r="D4" s="54" t="s">
        <v>57</v>
      </c>
      <c r="E4" s="56"/>
      <c r="G4" s="294">
        <v>2012</v>
      </c>
      <c r="H4" s="295" t="s">
        <v>13</v>
      </c>
      <c r="I4" s="298" t="s">
        <v>224</v>
      </c>
      <c r="J4" s="168"/>
      <c r="K4" s="168"/>
      <c r="P4" s="287" t="s">
        <v>16</v>
      </c>
      <c r="Q4" s="288"/>
      <c r="R4" s="288"/>
      <c r="S4" s="288"/>
      <c r="T4" s="288"/>
      <c r="U4" s="288"/>
      <c r="V4" s="289"/>
    </row>
    <row r="5" spans="1:22" s="10" customFormat="1" ht="44.25">
      <c r="A5" s="54"/>
      <c r="B5" s="54"/>
      <c r="C5" s="55"/>
      <c r="D5" s="54"/>
      <c r="E5" s="56"/>
      <c r="G5" s="296">
        <v>4</v>
      </c>
      <c r="H5" s="295" t="s">
        <v>14</v>
      </c>
      <c r="I5" s="297">
        <v>1</v>
      </c>
      <c r="J5" s="174" t="s">
        <v>190</v>
      </c>
      <c r="K5" s="173" t="s">
        <v>191</v>
      </c>
      <c r="L5" s="10" t="s">
        <v>15</v>
      </c>
      <c r="M5" s="10" t="s">
        <v>17</v>
      </c>
      <c r="N5" s="11" t="s">
        <v>18</v>
      </c>
      <c r="O5" s="12" t="s">
        <v>19</v>
      </c>
      <c r="P5" s="13"/>
      <c r="Q5" s="14"/>
      <c r="R5" s="14"/>
      <c r="S5" s="14"/>
      <c r="T5" s="14"/>
      <c r="U5" s="14"/>
      <c r="V5" s="15"/>
    </row>
    <row r="6" spans="1:22" ht="15" thickBot="1">
      <c r="A6" s="17" t="s">
        <v>23</v>
      </c>
      <c r="B6" s="17" t="s">
        <v>58</v>
      </c>
      <c r="C6" s="57" t="s">
        <v>35</v>
      </c>
      <c r="D6" s="58">
        <v>38187</v>
      </c>
      <c r="E6" s="59"/>
      <c r="G6" s="292">
        <f>IF(K6="","日付を入力してください",DATE($G$4,J6,K6))</f>
        <v>40909</v>
      </c>
      <c r="H6" s="16">
        <f>IF(G6="","",G6)</f>
        <v>40909</v>
      </c>
      <c r="I6" s="293" t="s">
        <v>23</v>
      </c>
      <c r="J6" s="167">
        <v>1</v>
      </c>
      <c r="K6" s="167">
        <v>1</v>
      </c>
      <c r="O6" s="12"/>
      <c r="P6" s="18">
        <v>1</v>
      </c>
      <c r="Q6" s="19">
        <v>2</v>
      </c>
      <c r="R6" s="19">
        <v>3</v>
      </c>
      <c r="S6" s="19">
        <v>4</v>
      </c>
      <c r="T6" s="19">
        <v>5</v>
      </c>
      <c r="U6" s="19">
        <v>6</v>
      </c>
      <c r="V6" s="20">
        <v>7</v>
      </c>
    </row>
    <row r="7" spans="1:22" ht="14.25">
      <c r="A7" s="17"/>
      <c r="B7" s="17"/>
      <c r="C7" s="57"/>
      <c r="D7" s="58"/>
      <c r="E7" s="59"/>
      <c r="G7" s="155">
        <f>IF(I7="","",G6+1)</f>
        <v>40910</v>
      </c>
      <c r="H7" s="16">
        <f t="shared" ref="H7:H47" si="0">IF(G7="","",G7)</f>
        <v>40910</v>
      </c>
      <c r="I7" s="17" t="str">
        <f>IF(WEEKDAY(H6)&gt;1,"","振替休日")</f>
        <v>振替休日</v>
      </c>
      <c r="O7" s="12"/>
      <c r="P7" s="21"/>
      <c r="Q7" s="22"/>
      <c r="R7" s="22"/>
      <c r="S7" s="22"/>
      <c r="T7" s="22"/>
      <c r="U7" s="22"/>
      <c r="V7" s="23"/>
    </row>
    <row r="8" spans="1:22" ht="14.25">
      <c r="A8" s="17" t="s">
        <v>26</v>
      </c>
      <c r="B8" s="58">
        <v>37998</v>
      </c>
      <c r="C8" s="57" t="s">
        <v>37</v>
      </c>
      <c r="D8" s="58">
        <v>38250</v>
      </c>
      <c r="E8" s="59"/>
      <c r="G8" s="155">
        <f>DATE($G$4,J8,K8)</f>
        <v>40917</v>
      </c>
      <c r="H8" s="16">
        <f t="shared" si="0"/>
        <v>40917</v>
      </c>
      <c r="I8" s="17" t="s">
        <v>26</v>
      </c>
      <c r="J8" s="167">
        <v>1</v>
      </c>
      <c r="K8" s="169">
        <f>SUM(P9:V9)</f>
        <v>9</v>
      </c>
      <c r="L8" t="s">
        <v>27</v>
      </c>
      <c r="M8">
        <v>2</v>
      </c>
      <c r="N8" t="s">
        <v>4</v>
      </c>
      <c r="O8" s="12">
        <v>1</v>
      </c>
      <c r="P8" s="24">
        <f>DATE($G$4,$J8,7*$M8-P$6+1)</f>
        <v>40922</v>
      </c>
      <c r="Q8" s="25">
        <f>DATE($G$4,$J8,7*$M8-Q$6+1)</f>
        <v>40921</v>
      </c>
      <c r="R8" s="25">
        <f t="shared" ref="R8:V8" si="1">DATE($G$4,$J8,7*$M8-R$6+1)</f>
        <v>40920</v>
      </c>
      <c r="S8" s="25">
        <f t="shared" si="1"/>
        <v>40919</v>
      </c>
      <c r="T8" s="25">
        <f t="shared" si="1"/>
        <v>40918</v>
      </c>
      <c r="U8" s="25">
        <f t="shared" si="1"/>
        <v>40917</v>
      </c>
      <c r="V8" s="26">
        <f t="shared" si="1"/>
        <v>40916</v>
      </c>
    </row>
    <row r="9" spans="1:22" ht="14.25">
      <c r="A9" s="17" t="s">
        <v>29</v>
      </c>
      <c r="B9" s="58">
        <v>38028</v>
      </c>
      <c r="C9" s="57" t="s">
        <v>39</v>
      </c>
      <c r="D9" s="58">
        <v>38253</v>
      </c>
      <c r="E9" s="59"/>
      <c r="G9" s="155">
        <f>DATE($G$4,J9,K9)</f>
        <v>40950</v>
      </c>
      <c r="H9" s="16">
        <f t="shared" si="0"/>
        <v>40950</v>
      </c>
      <c r="I9" s="17" t="s">
        <v>29</v>
      </c>
      <c r="J9" s="167">
        <v>2</v>
      </c>
      <c r="K9" s="167">
        <v>11</v>
      </c>
      <c r="O9" s="12"/>
      <c r="P9" s="27" t="str">
        <f>IF(WEEKDAY(P8,2)=$O8,DAY(P8),"")</f>
        <v/>
      </c>
      <c r="Q9" s="27" t="str">
        <f t="shared" ref="Q9:V9" si="2">IF(WEEKDAY(Q8,2)=$O8,DAY(Q8),"")</f>
        <v/>
      </c>
      <c r="R9" s="27" t="str">
        <f t="shared" si="2"/>
        <v/>
      </c>
      <c r="S9" s="27" t="str">
        <f t="shared" si="2"/>
        <v/>
      </c>
      <c r="T9" s="27" t="str">
        <f t="shared" si="2"/>
        <v/>
      </c>
      <c r="U9" s="27">
        <f t="shared" si="2"/>
        <v>9</v>
      </c>
      <c r="V9" s="27" t="str">
        <f t="shared" si="2"/>
        <v/>
      </c>
    </row>
    <row r="10" spans="1:22" ht="14.25">
      <c r="A10" s="17"/>
      <c r="B10" s="58"/>
      <c r="C10" s="57"/>
      <c r="D10" s="58"/>
      <c r="E10" s="59"/>
      <c r="G10" s="155" t="str">
        <f>IF(I10="","",G9+1)</f>
        <v/>
      </c>
      <c r="H10" s="16" t="str">
        <f t="shared" si="0"/>
        <v/>
      </c>
      <c r="I10" s="17" t="str">
        <f>IF(WEEKDAY(H9)&gt;1,"","振替休日")</f>
        <v/>
      </c>
      <c r="O10" s="12"/>
      <c r="P10" s="27"/>
      <c r="Q10" s="28"/>
      <c r="R10" s="28"/>
      <c r="S10" s="28"/>
      <c r="T10" s="28"/>
      <c r="U10" s="28"/>
      <c r="V10" s="29"/>
    </row>
    <row r="11" spans="1:22" ht="14.25">
      <c r="A11" s="17" t="s">
        <v>30</v>
      </c>
      <c r="B11" s="58">
        <v>38066</v>
      </c>
      <c r="C11" s="57" t="s">
        <v>40</v>
      </c>
      <c r="D11" s="58">
        <v>38271</v>
      </c>
      <c r="E11" s="59"/>
      <c r="G11" s="155">
        <f>DATE($G$4,J11,K11)</f>
        <v>40988</v>
      </c>
      <c r="H11" s="16">
        <f t="shared" si="0"/>
        <v>40988</v>
      </c>
      <c r="I11" s="17" t="s">
        <v>30</v>
      </c>
      <c r="J11" s="167">
        <v>3</v>
      </c>
      <c r="K11" s="169">
        <f>DAY(VLOOKUP(G4,A59:F89,4))</f>
        <v>20</v>
      </c>
      <c r="O11" s="12"/>
      <c r="P11" s="27"/>
      <c r="Q11" s="30"/>
      <c r="R11" s="30"/>
      <c r="S11" s="30"/>
      <c r="T11" s="30"/>
      <c r="U11" s="30"/>
      <c r="V11" s="31"/>
    </row>
    <row r="12" spans="1:22" ht="14.25">
      <c r="A12" s="17"/>
      <c r="B12" s="58"/>
      <c r="C12" s="57"/>
      <c r="D12" s="58"/>
      <c r="E12" s="59"/>
      <c r="G12" s="155" t="str">
        <f>IF(I12="","",G11+1)</f>
        <v/>
      </c>
      <c r="H12" s="16" t="str">
        <f t="shared" si="0"/>
        <v/>
      </c>
      <c r="I12" s="17" t="str">
        <f>IF(WEEKDAY(H11)&gt;1,"","振替休日")</f>
        <v/>
      </c>
      <c r="O12" s="12"/>
      <c r="P12" s="27"/>
      <c r="Q12" s="30"/>
      <c r="R12" s="30"/>
      <c r="S12" s="30"/>
      <c r="T12" s="30"/>
      <c r="U12" s="30"/>
      <c r="V12" s="31"/>
    </row>
    <row r="13" spans="1:22" ht="14.25">
      <c r="A13" s="17" t="s">
        <v>59</v>
      </c>
      <c r="B13" s="58">
        <v>38106</v>
      </c>
      <c r="C13" s="57" t="s">
        <v>42</v>
      </c>
      <c r="D13" s="17" t="s">
        <v>60</v>
      </c>
      <c r="E13" s="60"/>
      <c r="G13" s="155">
        <f>DATE($G$4,J13,K13)</f>
        <v>41028</v>
      </c>
      <c r="H13" s="16">
        <f t="shared" si="0"/>
        <v>41028</v>
      </c>
      <c r="I13" s="17" t="s">
        <v>59</v>
      </c>
      <c r="J13" s="167">
        <v>4</v>
      </c>
      <c r="K13" s="167">
        <v>29</v>
      </c>
      <c r="O13" s="12"/>
      <c r="P13" s="27"/>
      <c r="Q13" s="30"/>
      <c r="R13" s="30"/>
      <c r="S13" s="30"/>
      <c r="T13" s="30"/>
      <c r="U13" s="30"/>
      <c r="V13" s="31"/>
    </row>
    <row r="14" spans="1:22" ht="14.25">
      <c r="A14" s="17"/>
      <c r="B14" s="58"/>
      <c r="C14" s="57"/>
      <c r="D14" s="17"/>
      <c r="E14" s="60"/>
      <c r="G14" s="155">
        <f>IF(I14="","",G13+1)</f>
        <v>41029</v>
      </c>
      <c r="H14" s="16">
        <f t="shared" si="0"/>
        <v>41029</v>
      </c>
      <c r="I14" s="17" t="str">
        <f>IF(WEEKDAY(H13)&gt;1,"","振替休日")</f>
        <v>振替休日</v>
      </c>
      <c r="O14" s="12"/>
      <c r="P14" s="27"/>
      <c r="Q14" s="30"/>
      <c r="R14" s="30"/>
      <c r="S14" s="30"/>
      <c r="T14" s="30"/>
      <c r="U14" s="30"/>
      <c r="V14" s="31"/>
    </row>
    <row r="15" spans="1:22" ht="14.25">
      <c r="A15" s="17" t="s">
        <v>31</v>
      </c>
      <c r="B15" s="17" t="s">
        <v>61</v>
      </c>
      <c r="C15" s="57" t="s">
        <v>43</v>
      </c>
      <c r="D15" s="58">
        <v>38314</v>
      </c>
      <c r="E15" s="59"/>
      <c r="G15" s="155">
        <f>DATE($G$4,J15,K15)</f>
        <v>41032</v>
      </c>
      <c r="H15" s="16">
        <f t="shared" si="0"/>
        <v>41032</v>
      </c>
      <c r="I15" s="17" t="s">
        <v>31</v>
      </c>
      <c r="J15" s="167">
        <v>5</v>
      </c>
      <c r="K15" s="167">
        <v>3</v>
      </c>
      <c r="O15" s="12"/>
      <c r="P15" s="27"/>
      <c r="Q15" s="30"/>
      <c r="R15" s="30"/>
      <c r="S15" s="30"/>
      <c r="T15" s="30"/>
      <c r="U15" s="30"/>
      <c r="V15" s="31"/>
    </row>
    <row r="16" spans="1:22" ht="14.25">
      <c r="A16" s="17" t="s">
        <v>32</v>
      </c>
      <c r="B16" s="58">
        <v>40302</v>
      </c>
      <c r="C16" s="57"/>
      <c r="D16" s="58"/>
      <c r="E16" s="59"/>
      <c r="G16" s="155" t="str">
        <f>IF(I16="","",G15+1)</f>
        <v/>
      </c>
      <c r="H16" s="16" t="str">
        <f t="shared" si="0"/>
        <v/>
      </c>
      <c r="I16" s="17" t="str">
        <f>IF(WEEKDAY(H15)&gt;1,"","振替休日")</f>
        <v/>
      </c>
      <c r="O16" s="12"/>
      <c r="P16" s="27"/>
      <c r="Q16" s="30"/>
      <c r="R16" s="30"/>
      <c r="S16" s="30"/>
      <c r="T16" s="30"/>
      <c r="U16" s="30"/>
      <c r="V16" s="31"/>
    </row>
    <row r="17" spans="1:22" ht="14.25">
      <c r="A17" s="17"/>
      <c r="B17" s="17"/>
      <c r="C17" s="57"/>
      <c r="D17" s="58"/>
      <c r="E17" s="59"/>
      <c r="G17" s="155">
        <f>IF(WEEKDAY(G15,2)&lt;5,G15+1,"")</f>
        <v>41033</v>
      </c>
      <c r="H17" s="16">
        <f t="shared" si="0"/>
        <v>41033</v>
      </c>
      <c r="I17" s="17" t="s">
        <v>62</v>
      </c>
      <c r="J17" s="167">
        <v>5</v>
      </c>
      <c r="K17" s="170">
        <v>4</v>
      </c>
      <c r="O17" s="12"/>
      <c r="P17" s="27"/>
      <c r="Q17" s="30"/>
      <c r="R17" s="30"/>
      <c r="S17" s="30"/>
      <c r="T17" s="30"/>
      <c r="U17" s="30"/>
      <c r="V17" s="31"/>
    </row>
    <row r="18" spans="1:22" ht="14.25">
      <c r="A18" s="17"/>
      <c r="B18" s="17"/>
      <c r="C18" s="57"/>
      <c r="D18" s="58"/>
      <c r="E18" s="59"/>
      <c r="G18" s="155"/>
      <c r="H18" s="16" t="str">
        <f t="shared" si="0"/>
        <v/>
      </c>
      <c r="I18" s="17"/>
      <c r="O18" s="12"/>
      <c r="P18" s="27"/>
      <c r="Q18" s="30"/>
      <c r="R18" s="30"/>
      <c r="S18" s="30"/>
      <c r="T18" s="30"/>
      <c r="U18" s="30"/>
      <c r="V18" s="31"/>
    </row>
    <row r="19" spans="1:22" ht="14.25">
      <c r="A19" s="17" t="s">
        <v>34</v>
      </c>
      <c r="B19" s="17" t="s">
        <v>63</v>
      </c>
      <c r="C19" s="57" t="s">
        <v>44</v>
      </c>
      <c r="D19" s="58">
        <v>38344</v>
      </c>
      <c r="E19" s="59"/>
      <c r="G19" s="155">
        <f>DATE($G$4,J19,K19)</f>
        <v>41034</v>
      </c>
      <c r="H19" s="16">
        <f t="shared" si="0"/>
        <v>41034</v>
      </c>
      <c r="I19" s="17" t="s">
        <v>34</v>
      </c>
      <c r="J19" s="167">
        <v>5</v>
      </c>
      <c r="K19" s="167">
        <v>5</v>
      </c>
      <c r="O19" s="12"/>
      <c r="P19" s="27"/>
      <c r="Q19" s="30"/>
      <c r="R19" s="30"/>
      <c r="S19" s="30"/>
      <c r="T19" s="30"/>
      <c r="U19" s="30"/>
      <c r="V19" s="31"/>
    </row>
    <row r="20" spans="1:22" ht="14.25">
      <c r="A20" s="44"/>
      <c r="B20" s="44"/>
      <c r="C20" s="60"/>
      <c r="D20" s="61"/>
      <c r="E20" s="59"/>
      <c r="G20" s="155" t="str">
        <f>IF(I20="","",G19+1)</f>
        <v/>
      </c>
      <c r="H20" s="16" t="str">
        <f t="shared" si="0"/>
        <v/>
      </c>
      <c r="I20" s="17" t="str">
        <f>IF(WEEKDAY(H19)&gt;1,"","振替休日")</f>
        <v/>
      </c>
      <c r="O20" s="12"/>
      <c r="P20" s="32"/>
      <c r="Q20" s="33"/>
      <c r="R20" s="33"/>
      <c r="S20" s="33"/>
      <c r="T20" s="33"/>
      <c r="U20" s="33"/>
      <c r="V20" s="34"/>
    </row>
    <row r="21" spans="1:22" ht="14.25">
      <c r="A21" s="37"/>
      <c r="G21" s="155">
        <f>DATE($G$4,J21,K21)</f>
        <v>41106</v>
      </c>
      <c r="H21" s="16">
        <f t="shared" si="0"/>
        <v>41106</v>
      </c>
      <c r="I21" s="17" t="s">
        <v>35</v>
      </c>
      <c r="J21" s="167">
        <v>7</v>
      </c>
      <c r="K21" s="169">
        <f>SUM(P22:V22)</f>
        <v>16</v>
      </c>
      <c r="L21" t="s">
        <v>36</v>
      </c>
      <c r="M21">
        <v>3</v>
      </c>
      <c r="N21" t="s">
        <v>4</v>
      </c>
      <c r="O21" s="12">
        <v>1</v>
      </c>
      <c r="P21" s="24">
        <f>DATE($G$4,$J21,7*$M21-P$6+1)</f>
        <v>41111</v>
      </c>
      <c r="Q21" s="25">
        <f t="shared" ref="Q21:V21" si="3">DATE($G$4,$J21,7*$M21-Q$6+1)</f>
        <v>41110</v>
      </c>
      <c r="R21" s="25">
        <f t="shared" si="3"/>
        <v>41109</v>
      </c>
      <c r="S21" s="25">
        <f t="shared" si="3"/>
        <v>41108</v>
      </c>
      <c r="T21" s="25">
        <f t="shared" si="3"/>
        <v>41107</v>
      </c>
      <c r="U21" s="25">
        <f t="shared" si="3"/>
        <v>41106</v>
      </c>
      <c r="V21" s="26">
        <f t="shared" si="3"/>
        <v>41105</v>
      </c>
    </row>
    <row r="22" spans="1:22" ht="14.25">
      <c r="A22" s="37"/>
      <c r="G22" s="155"/>
      <c r="H22" s="16" t="str">
        <f t="shared" si="0"/>
        <v/>
      </c>
      <c r="I22" s="17"/>
      <c r="O22" s="12"/>
      <c r="P22" s="27" t="str">
        <f t="shared" ref="P22:V22" si="4">IF(WEEKDAY(P21,2)=$O21,DAY(P21),"")</f>
        <v/>
      </c>
      <c r="Q22" s="27" t="str">
        <f t="shared" si="4"/>
        <v/>
      </c>
      <c r="R22" s="27" t="str">
        <f t="shared" si="4"/>
        <v/>
      </c>
      <c r="S22" s="27" t="str">
        <f t="shared" si="4"/>
        <v/>
      </c>
      <c r="T22" s="27" t="str">
        <f t="shared" si="4"/>
        <v/>
      </c>
      <c r="U22" s="27">
        <f t="shared" si="4"/>
        <v>16</v>
      </c>
      <c r="V22" s="27" t="str">
        <f t="shared" si="4"/>
        <v/>
      </c>
    </row>
    <row r="23" spans="1:22" ht="14.25">
      <c r="A23" s="37" t="s">
        <v>64</v>
      </c>
      <c r="G23" s="155">
        <f>DATE($G$4,J23,K23)</f>
        <v>41169</v>
      </c>
      <c r="H23" s="16">
        <f t="shared" si="0"/>
        <v>41169</v>
      </c>
      <c r="I23" s="17" t="s">
        <v>37</v>
      </c>
      <c r="J23" s="167">
        <v>9</v>
      </c>
      <c r="K23" s="169">
        <f>SUM(P25:V25)</f>
        <v>17</v>
      </c>
      <c r="L23" t="s">
        <v>38</v>
      </c>
      <c r="M23">
        <v>3</v>
      </c>
      <c r="N23" t="s">
        <v>4</v>
      </c>
      <c r="O23" s="12">
        <v>1</v>
      </c>
      <c r="P23" s="24">
        <f>DATE($G$4,$J23,7*$M23-P$6+1)</f>
        <v>41173</v>
      </c>
      <c r="Q23" s="25">
        <f t="shared" ref="Q23:V23" si="5">DATE($G$4,$J23,7*$M23-Q$6+1)</f>
        <v>41172</v>
      </c>
      <c r="R23" s="25">
        <f t="shared" si="5"/>
        <v>41171</v>
      </c>
      <c r="S23" s="25">
        <f t="shared" si="5"/>
        <v>41170</v>
      </c>
      <c r="T23" s="25">
        <f t="shared" si="5"/>
        <v>41169</v>
      </c>
      <c r="U23" s="25">
        <f t="shared" si="5"/>
        <v>41168</v>
      </c>
      <c r="V23" s="26">
        <f t="shared" si="5"/>
        <v>41167</v>
      </c>
    </row>
    <row r="24" spans="1:22" ht="36.75" customHeight="1">
      <c r="A24" s="282" t="s">
        <v>65</v>
      </c>
      <c r="B24" s="282"/>
      <c r="C24" s="282"/>
      <c r="D24" s="282"/>
      <c r="F24" s="62" t="s">
        <v>66</v>
      </c>
      <c r="G24" s="155" t="str">
        <f>IF(K24="","",DATE(G4,J24,K24))</f>
        <v/>
      </c>
      <c r="H24" s="16" t="str">
        <f t="shared" si="0"/>
        <v/>
      </c>
      <c r="I24" s="17" t="str">
        <f>IF(K24="","","国民の休日")</f>
        <v/>
      </c>
      <c r="J24" s="167">
        <v>9</v>
      </c>
      <c r="K24" s="169" t="str">
        <f>IF(ABS(K25-K23)=2,(K23+K25)/2,"")</f>
        <v/>
      </c>
      <c r="O24" s="12"/>
      <c r="P24" s="24"/>
      <c r="Q24" s="35"/>
      <c r="R24" s="35"/>
      <c r="S24" s="35"/>
      <c r="T24" s="35"/>
      <c r="U24" s="35"/>
      <c r="V24" s="36"/>
    </row>
    <row r="25" spans="1:22" ht="14.25">
      <c r="A25" s="37"/>
      <c r="G25" s="155">
        <f>DATE($G$4,J25,K25)</f>
        <v>41174</v>
      </c>
      <c r="H25" s="16">
        <f t="shared" si="0"/>
        <v>41174</v>
      </c>
      <c r="I25" s="17" t="s">
        <v>39</v>
      </c>
      <c r="J25" s="167">
        <v>9</v>
      </c>
      <c r="K25" s="169">
        <f>DAY(VLOOKUP(G4,A59:F89,6))</f>
        <v>22</v>
      </c>
      <c r="O25" s="12"/>
      <c r="P25" s="27" t="str">
        <f t="shared" ref="P25:V25" si="6">IF(WEEKDAY(P23,2)=$O23,DAY(P23),"")</f>
        <v/>
      </c>
      <c r="Q25" s="27" t="str">
        <f t="shared" si="6"/>
        <v/>
      </c>
      <c r="R25" s="27" t="str">
        <f t="shared" si="6"/>
        <v/>
      </c>
      <c r="S25" s="27" t="str">
        <f t="shared" si="6"/>
        <v/>
      </c>
      <c r="T25" s="27">
        <f t="shared" si="6"/>
        <v>17</v>
      </c>
      <c r="U25" s="27" t="str">
        <f t="shared" si="6"/>
        <v/>
      </c>
      <c r="V25" s="27" t="str">
        <f t="shared" si="6"/>
        <v/>
      </c>
    </row>
    <row r="26" spans="1:22" ht="14.25">
      <c r="A26" s="37"/>
      <c r="G26" s="155" t="str">
        <f>IF(I26="","",G25+1)</f>
        <v/>
      </c>
      <c r="H26" s="16" t="str">
        <f t="shared" si="0"/>
        <v/>
      </c>
      <c r="I26" s="17" t="str">
        <f>IF(WEEKDAY(H25)&gt;1,"","振替休日")</f>
        <v/>
      </c>
      <c r="O26" s="12"/>
      <c r="P26" s="32"/>
      <c r="Q26" s="38"/>
      <c r="R26" s="38"/>
      <c r="S26" s="38"/>
      <c r="T26" s="38"/>
      <c r="U26" s="38"/>
      <c r="V26" s="39"/>
    </row>
    <row r="27" spans="1:22" ht="14.25">
      <c r="A27" s="37"/>
      <c r="G27" s="155">
        <f>DATE($G$4,J27,K27)</f>
        <v>41190</v>
      </c>
      <c r="H27" s="16">
        <f t="shared" si="0"/>
        <v>41190</v>
      </c>
      <c r="I27" s="17" t="s">
        <v>40</v>
      </c>
      <c r="J27" s="167">
        <v>10</v>
      </c>
      <c r="K27" s="169">
        <f>SUM(P28:V28)</f>
        <v>8</v>
      </c>
      <c r="L27" t="s">
        <v>41</v>
      </c>
      <c r="M27">
        <v>2</v>
      </c>
      <c r="N27" t="s">
        <v>4</v>
      </c>
      <c r="O27" s="12">
        <v>1</v>
      </c>
      <c r="P27" s="24">
        <f>DATE($G$4,$J27,7*$M27-P$6+1)</f>
        <v>41196</v>
      </c>
      <c r="Q27" s="25">
        <f t="shared" ref="Q27:V27" si="7">DATE($G$4,$J27,7*$M27-Q$6+1)</f>
        <v>41195</v>
      </c>
      <c r="R27" s="25">
        <f t="shared" si="7"/>
        <v>41194</v>
      </c>
      <c r="S27" s="25">
        <f t="shared" si="7"/>
        <v>41193</v>
      </c>
      <c r="T27" s="25">
        <f t="shared" si="7"/>
        <v>41192</v>
      </c>
      <c r="U27" s="25">
        <f t="shared" si="7"/>
        <v>41191</v>
      </c>
      <c r="V27" s="26">
        <f t="shared" si="7"/>
        <v>41190</v>
      </c>
    </row>
    <row r="28" spans="1:22" ht="14.25">
      <c r="A28" s="37"/>
      <c r="G28" s="155">
        <f>DATE($G$4,J28,K28)</f>
        <v>41216</v>
      </c>
      <c r="H28" s="16">
        <f t="shared" si="0"/>
        <v>41216</v>
      </c>
      <c r="I28" s="17" t="s">
        <v>42</v>
      </c>
      <c r="J28" s="167">
        <v>11</v>
      </c>
      <c r="K28" s="167">
        <v>3</v>
      </c>
      <c r="O28" s="12"/>
      <c r="P28" s="27" t="str">
        <f t="shared" ref="P28:V28" si="8">IF(WEEKDAY(P27,2)=$O27,DAY(P27),"")</f>
        <v/>
      </c>
      <c r="Q28" s="27" t="str">
        <f t="shared" si="8"/>
        <v/>
      </c>
      <c r="R28" s="27" t="str">
        <f t="shared" si="8"/>
        <v/>
      </c>
      <c r="S28" s="27" t="str">
        <f t="shared" si="8"/>
        <v/>
      </c>
      <c r="T28" s="27" t="str">
        <f t="shared" si="8"/>
        <v/>
      </c>
      <c r="U28" s="27" t="str">
        <f t="shared" si="8"/>
        <v/>
      </c>
      <c r="V28" s="27">
        <f t="shared" si="8"/>
        <v>8</v>
      </c>
    </row>
    <row r="29" spans="1:22" ht="14.25">
      <c r="A29" s="37"/>
      <c r="G29" s="155" t="str">
        <f>IF(I29="","",G28+1)</f>
        <v/>
      </c>
      <c r="H29" s="16" t="str">
        <f t="shared" si="0"/>
        <v/>
      </c>
      <c r="I29" s="17" t="str">
        <f>IF(WEEKDAY(H28)&gt;1,"","振替休日")</f>
        <v/>
      </c>
      <c r="O29" s="12"/>
      <c r="P29" s="27"/>
      <c r="Q29" s="28"/>
      <c r="R29" s="28"/>
      <c r="S29" s="28"/>
      <c r="T29" s="28"/>
      <c r="U29" s="28"/>
      <c r="V29" s="29"/>
    </row>
    <row r="30" spans="1:22" ht="14.25">
      <c r="A30" s="37"/>
      <c r="G30" s="155">
        <f>DATE($G$4,J30,K30)</f>
        <v>41236</v>
      </c>
      <c r="H30" s="16">
        <f t="shared" si="0"/>
        <v>41236</v>
      </c>
      <c r="I30" s="17" t="s">
        <v>43</v>
      </c>
      <c r="J30" s="167">
        <v>11</v>
      </c>
      <c r="K30" s="167">
        <v>23</v>
      </c>
      <c r="O30" s="12"/>
      <c r="P30" s="27"/>
      <c r="Q30" s="30"/>
      <c r="R30" s="30"/>
      <c r="S30" s="30"/>
      <c r="T30" s="30"/>
      <c r="U30" s="30"/>
      <c r="V30" s="31"/>
    </row>
    <row r="31" spans="1:22" ht="14.25">
      <c r="A31" s="37"/>
      <c r="G31" s="155" t="str">
        <f>IF(I31="","",G30+1)</f>
        <v/>
      </c>
      <c r="H31" s="16" t="str">
        <f t="shared" si="0"/>
        <v/>
      </c>
      <c r="I31" s="17" t="str">
        <f>IF(WEEKDAY(H30)&gt;1,"","振替休日")</f>
        <v/>
      </c>
      <c r="O31" s="12"/>
      <c r="P31" s="27"/>
      <c r="Q31" s="30"/>
      <c r="R31" s="30"/>
      <c r="S31" s="30"/>
      <c r="T31" s="30"/>
      <c r="U31" s="30"/>
      <c r="V31" s="31"/>
    </row>
    <row r="32" spans="1:22" ht="14.25">
      <c r="A32" s="37"/>
      <c r="G32" s="155">
        <f>DATE($G$4,J32,K32)</f>
        <v>41266</v>
      </c>
      <c r="H32" s="16">
        <f t="shared" si="0"/>
        <v>41266</v>
      </c>
      <c r="I32" s="17" t="s">
        <v>44</v>
      </c>
      <c r="J32" s="167">
        <v>12</v>
      </c>
      <c r="K32" s="167">
        <v>23</v>
      </c>
      <c r="O32" s="12"/>
      <c r="P32" s="27"/>
      <c r="Q32" s="30"/>
      <c r="R32" s="30"/>
      <c r="S32" s="30"/>
      <c r="T32" s="30"/>
      <c r="U32" s="30"/>
      <c r="V32" s="31"/>
    </row>
    <row r="33" spans="1:22" ht="15" thickBot="1">
      <c r="A33" s="37"/>
      <c r="G33" s="155">
        <f>IF(I33="","",G32+1)</f>
        <v>41267</v>
      </c>
      <c r="H33" s="16">
        <f t="shared" si="0"/>
        <v>41267</v>
      </c>
      <c r="I33" s="40" t="str">
        <f>IF(WEEKDAY(H32)&gt;1,"","振替休日")</f>
        <v>振替休日</v>
      </c>
      <c r="O33" s="12"/>
      <c r="P33" s="27"/>
      <c r="Q33" s="30"/>
      <c r="R33" s="30"/>
      <c r="S33" s="30"/>
      <c r="T33" s="30"/>
      <c r="U33" s="30"/>
      <c r="V33" s="31"/>
    </row>
    <row r="34" spans="1:22" ht="17.25">
      <c r="A34" s="37"/>
      <c r="F34" s="63">
        <f>G4+1</f>
        <v>2013</v>
      </c>
      <c r="G34" s="155">
        <f>DATE($G$4+1,J34,K34)</f>
        <v>41275</v>
      </c>
      <c r="H34" s="16">
        <f t="shared" si="0"/>
        <v>41275</v>
      </c>
      <c r="I34" s="41" t="s">
        <v>23</v>
      </c>
      <c r="J34" s="167">
        <v>1</v>
      </c>
      <c r="K34" s="167">
        <v>1</v>
      </c>
      <c r="O34" s="12"/>
      <c r="P34" s="27"/>
      <c r="Q34" s="30"/>
      <c r="R34" s="30"/>
      <c r="S34" s="30"/>
      <c r="T34" s="30"/>
      <c r="U34" s="30"/>
      <c r="V34" s="31"/>
    </row>
    <row r="35" spans="1:22" ht="14.25">
      <c r="F35" s="42"/>
      <c r="G35" s="155" t="str">
        <f>IF(I35="","",G34+1)</f>
        <v/>
      </c>
      <c r="H35" s="16" t="str">
        <f t="shared" si="0"/>
        <v/>
      </c>
      <c r="I35" s="43" t="str">
        <f>IF(WEEKDAY(H34)&gt;1,"","振替休日")</f>
        <v/>
      </c>
      <c r="O35" s="12"/>
      <c r="P35" s="32"/>
      <c r="Q35" s="33"/>
      <c r="R35" s="33"/>
      <c r="S35" s="33"/>
      <c r="T35" s="33"/>
      <c r="U35" s="33"/>
      <c r="V35" s="34"/>
    </row>
    <row r="36" spans="1:22" ht="14.25">
      <c r="F36" s="42"/>
      <c r="G36" s="155">
        <f>DATE($G$4+1,J36,K36)</f>
        <v>41288</v>
      </c>
      <c r="H36" s="16">
        <f t="shared" si="0"/>
        <v>41288</v>
      </c>
      <c r="I36" s="43" t="s">
        <v>26</v>
      </c>
      <c r="J36" s="167">
        <v>1</v>
      </c>
      <c r="K36" s="169">
        <f>SUM(P37:V37)</f>
        <v>14</v>
      </c>
      <c r="L36" t="s">
        <v>27</v>
      </c>
      <c r="M36">
        <v>2</v>
      </c>
      <c r="N36" t="s">
        <v>4</v>
      </c>
      <c r="O36" s="12">
        <v>1</v>
      </c>
      <c r="P36" s="24">
        <f t="shared" ref="P36:V36" si="9">DATE($F$34,$J36,7*$M36-P$6+1)</f>
        <v>41288</v>
      </c>
      <c r="Q36" s="25">
        <f t="shared" si="9"/>
        <v>41287</v>
      </c>
      <c r="R36" s="25">
        <f t="shared" si="9"/>
        <v>41286</v>
      </c>
      <c r="S36" s="25">
        <f t="shared" si="9"/>
        <v>41285</v>
      </c>
      <c r="T36" s="25">
        <f t="shared" si="9"/>
        <v>41284</v>
      </c>
      <c r="U36" s="25">
        <f t="shared" si="9"/>
        <v>41283</v>
      </c>
      <c r="V36" s="26">
        <f t="shared" si="9"/>
        <v>41282</v>
      </c>
    </row>
    <row r="37" spans="1:22" ht="14.25">
      <c r="F37" s="42"/>
      <c r="G37" s="155">
        <f>DATE($G$4+1,J37,K37)</f>
        <v>41316</v>
      </c>
      <c r="H37" s="16">
        <f t="shared" si="0"/>
        <v>41316</v>
      </c>
      <c r="I37" s="43" t="s">
        <v>29</v>
      </c>
      <c r="J37" s="167">
        <v>2</v>
      </c>
      <c r="K37" s="167">
        <v>11</v>
      </c>
      <c r="O37" s="12"/>
      <c r="P37" s="27">
        <f t="shared" ref="P37:V37" si="10">IF(WEEKDAY(P36,2)=$O36,DAY(P36),"")</f>
        <v>14</v>
      </c>
      <c r="Q37" s="27" t="str">
        <f t="shared" si="10"/>
        <v/>
      </c>
      <c r="R37" s="27" t="str">
        <f t="shared" si="10"/>
        <v/>
      </c>
      <c r="S37" s="27" t="str">
        <f t="shared" si="10"/>
        <v/>
      </c>
      <c r="T37" s="27" t="str">
        <f t="shared" si="10"/>
        <v/>
      </c>
      <c r="U37" s="27" t="str">
        <f t="shared" si="10"/>
        <v/>
      </c>
      <c r="V37" s="27" t="str">
        <f t="shared" si="10"/>
        <v/>
      </c>
    </row>
    <row r="38" spans="1:22" ht="14.25">
      <c r="F38" s="42"/>
      <c r="G38" s="155" t="str">
        <f>IF(I38="","",G37+1)</f>
        <v/>
      </c>
      <c r="H38" s="16" t="str">
        <f t="shared" si="0"/>
        <v/>
      </c>
      <c r="I38" s="43" t="str">
        <f>IF(WEEKDAY(H37)&gt;1,"","振替休日")</f>
        <v/>
      </c>
      <c r="O38" s="12"/>
      <c r="P38" s="27"/>
      <c r="Q38" s="28"/>
      <c r="R38" s="28"/>
      <c r="S38" s="28"/>
      <c r="T38" s="28"/>
      <c r="U38" s="28"/>
      <c r="V38" s="29"/>
    </row>
    <row r="39" spans="1:22" ht="14.25">
      <c r="F39" s="42"/>
      <c r="G39" s="156">
        <f>DATE($G$4+1,J39,K39)</f>
        <v>41353</v>
      </c>
      <c r="H39" s="16">
        <f t="shared" si="0"/>
        <v>41353</v>
      </c>
      <c r="I39" s="43" t="s">
        <v>30</v>
      </c>
      <c r="J39" s="167">
        <v>3</v>
      </c>
      <c r="K39" s="171">
        <f>DAY(VLOOKUP(F34,A59:F89,4))</f>
        <v>20</v>
      </c>
      <c r="O39" s="12"/>
      <c r="P39" s="27"/>
      <c r="Q39" s="30"/>
      <c r="R39" s="30"/>
      <c r="S39" s="30"/>
      <c r="T39" s="30"/>
      <c r="U39" s="30"/>
      <c r="V39" s="31"/>
    </row>
    <row r="40" spans="1:22" ht="14.25">
      <c r="A40" s="64" t="s">
        <v>67</v>
      </c>
      <c r="F40" s="42"/>
      <c r="G40" s="155" t="str">
        <f>IF(I40="","",G39+1)</f>
        <v/>
      </c>
      <c r="H40" s="16" t="str">
        <f t="shared" si="0"/>
        <v/>
      </c>
      <c r="I40" s="43" t="str">
        <f>IF(WEEKDAY(H39)&gt;1,"","振替休日")</f>
        <v/>
      </c>
      <c r="O40" s="12"/>
      <c r="P40" s="27"/>
      <c r="Q40" s="30"/>
      <c r="R40" s="30"/>
      <c r="S40" s="30"/>
      <c r="T40" s="30"/>
      <c r="U40" s="30"/>
      <c r="V40" s="31"/>
    </row>
    <row r="41" spans="1:22" ht="14.25">
      <c r="A41" s="64"/>
      <c r="F41" s="42"/>
      <c r="G41" s="155">
        <f>DATE($G$4+1,J41,K41)</f>
        <v>41393</v>
      </c>
      <c r="H41" s="16">
        <f t="shared" si="0"/>
        <v>41393</v>
      </c>
      <c r="I41" s="43" t="s">
        <v>45</v>
      </c>
      <c r="J41" s="167">
        <v>4</v>
      </c>
      <c r="K41" s="167">
        <v>29</v>
      </c>
      <c r="O41" s="12"/>
      <c r="P41" s="27"/>
      <c r="Q41" s="30"/>
      <c r="R41" s="30"/>
      <c r="S41" s="30"/>
      <c r="T41" s="30"/>
      <c r="U41" s="30"/>
      <c r="V41" s="31"/>
    </row>
    <row r="42" spans="1:22" ht="14.25">
      <c r="A42" s="37"/>
      <c r="F42" s="42"/>
      <c r="G42" s="155" t="str">
        <f>IF(I42="","",G41+1)</f>
        <v/>
      </c>
      <c r="H42" s="16" t="str">
        <f t="shared" si="0"/>
        <v/>
      </c>
      <c r="I42" s="43" t="str">
        <f>IF(WEEKDAY(H41)&gt;1,"","振替休日")</f>
        <v/>
      </c>
      <c r="O42" s="12"/>
      <c r="P42" s="27"/>
      <c r="Q42" s="30"/>
      <c r="R42" s="30"/>
      <c r="S42" s="30"/>
      <c r="T42" s="30"/>
      <c r="U42" s="30"/>
      <c r="V42" s="31"/>
    </row>
    <row r="43" spans="1:22" ht="14.25">
      <c r="A43" s="37"/>
      <c r="F43" s="42"/>
      <c r="G43" s="155">
        <f>DATE($G$4+1,J43,K43)</f>
        <v>41397</v>
      </c>
      <c r="H43" s="16">
        <f t="shared" si="0"/>
        <v>41397</v>
      </c>
      <c r="I43" s="43" t="s">
        <v>31</v>
      </c>
      <c r="J43" s="167">
        <v>5</v>
      </c>
      <c r="K43" s="167">
        <v>3</v>
      </c>
      <c r="O43" s="12"/>
      <c r="P43" s="27"/>
      <c r="Q43" s="30"/>
      <c r="R43" s="30"/>
      <c r="S43" s="30"/>
      <c r="T43" s="30"/>
      <c r="U43" s="30"/>
      <c r="V43" s="31"/>
    </row>
    <row r="44" spans="1:22" ht="14.25">
      <c r="A44" s="65" t="s">
        <v>56</v>
      </c>
      <c r="B44" s="65" t="s">
        <v>57</v>
      </c>
      <c r="C44" s="66" t="s">
        <v>56</v>
      </c>
      <c r="D44" s="65" t="s">
        <v>57</v>
      </c>
      <c r="E44" s="67"/>
      <c r="F44" s="42"/>
      <c r="G44" s="155" t="str">
        <f>IF(I44="","",G43+1)</f>
        <v/>
      </c>
      <c r="H44" s="16" t="str">
        <f t="shared" si="0"/>
        <v/>
      </c>
      <c r="I44" s="43" t="str">
        <f>IF(WEEKDAY(H43)&gt;1,"","振替休日")</f>
        <v/>
      </c>
      <c r="O44" s="12"/>
      <c r="P44" s="27"/>
      <c r="Q44" s="30"/>
      <c r="R44" s="30"/>
      <c r="S44" s="30"/>
      <c r="T44" s="30"/>
      <c r="U44" s="30"/>
      <c r="V44" s="31"/>
    </row>
    <row r="45" spans="1:22" ht="14.25">
      <c r="A45" s="65"/>
      <c r="B45" s="65"/>
      <c r="C45" s="66"/>
      <c r="D45" s="65"/>
      <c r="E45" s="67"/>
      <c r="F45" s="42"/>
      <c r="G45" s="155" t="str">
        <f>IF(K45="","",DATE($G$4,J45,K45))</f>
        <v/>
      </c>
      <c r="H45" s="16" t="str">
        <f t="shared" si="0"/>
        <v/>
      </c>
      <c r="I45" s="43" t="s">
        <v>68</v>
      </c>
      <c r="J45" s="167">
        <v>5</v>
      </c>
      <c r="O45" s="12"/>
      <c r="P45" s="27"/>
      <c r="Q45" s="30"/>
      <c r="R45" s="30"/>
      <c r="S45" s="30"/>
      <c r="T45" s="30"/>
      <c r="U45" s="30"/>
      <c r="V45" s="31"/>
    </row>
    <row r="46" spans="1:22" ht="14.25">
      <c r="A46" s="17" t="s">
        <v>23</v>
      </c>
      <c r="B46" s="17" t="s">
        <v>58</v>
      </c>
      <c r="C46" s="57" t="s">
        <v>35</v>
      </c>
      <c r="D46" s="58">
        <v>38186</v>
      </c>
      <c r="E46" s="59"/>
      <c r="F46" s="42"/>
      <c r="G46" s="155" t="e">
        <f>IF(I46="","",G45+1)</f>
        <v>#VALUE!</v>
      </c>
      <c r="H46" s="16" t="e">
        <f t="shared" si="0"/>
        <v>#VALUE!</v>
      </c>
      <c r="I46" s="43" t="e">
        <f>IF(WEEKDAY(H45)&gt;1,"","振替休日")</f>
        <v>#VALUE!</v>
      </c>
      <c r="O46" s="12"/>
      <c r="P46" s="27"/>
      <c r="Q46" s="30"/>
      <c r="R46" s="30"/>
      <c r="S46" s="30"/>
      <c r="T46" s="30"/>
      <c r="U46" s="30"/>
      <c r="V46" s="31"/>
    </row>
    <row r="47" spans="1:22" ht="15" thickBot="1">
      <c r="A47" s="17" t="s">
        <v>26</v>
      </c>
      <c r="B47" s="58">
        <v>37996</v>
      </c>
      <c r="C47" s="57" t="s">
        <v>37</v>
      </c>
      <c r="D47" s="58">
        <v>38249</v>
      </c>
      <c r="E47" s="59"/>
      <c r="F47" s="68"/>
      <c r="G47" s="155">
        <f>DATE($G$4+1,J47,K47)</f>
        <v>41399</v>
      </c>
      <c r="H47" s="16">
        <f t="shared" si="0"/>
        <v>41399</v>
      </c>
      <c r="I47" s="45" t="s">
        <v>34</v>
      </c>
      <c r="J47" s="167">
        <v>5</v>
      </c>
      <c r="K47" s="167">
        <v>5</v>
      </c>
      <c r="O47" s="12"/>
      <c r="P47" s="27"/>
      <c r="Q47" s="30"/>
      <c r="R47" s="30"/>
      <c r="S47" s="30"/>
      <c r="T47" s="30"/>
      <c r="U47" s="30"/>
      <c r="V47" s="31"/>
    </row>
    <row r="48" spans="1:22" ht="15" thickBot="1">
      <c r="A48" s="17" t="s">
        <v>29</v>
      </c>
      <c r="B48" s="58">
        <v>38028</v>
      </c>
      <c r="C48" s="57" t="s">
        <v>39</v>
      </c>
      <c r="D48" s="58">
        <v>38253</v>
      </c>
      <c r="E48" s="59"/>
      <c r="G48" s="165"/>
      <c r="O48" s="12"/>
      <c r="P48" s="18"/>
      <c r="Q48" s="19"/>
      <c r="R48" s="19"/>
      <c r="S48" s="19"/>
      <c r="T48" s="19"/>
      <c r="U48" s="19"/>
      <c r="V48" s="20"/>
    </row>
    <row r="49" spans="1:11">
      <c r="A49" s="17" t="s">
        <v>30</v>
      </c>
      <c r="B49" s="58">
        <v>38066</v>
      </c>
      <c r="C49" s="57" t="s">
        <v>40</v>
      </c>
      <c r="D49" s="58">
        <v>38270</v>
      </c>
      <c r="E49" s="59"/>
      <c r="G49" s="165"/>
      <c r="H49" s="157"/>
      <c r="I49" s="158"/>
      <c r="J49" s="290" t="s">
        <v>189</v>
      </c>
      <c r="K49" s="291"/>
    </row>
    <row r="50" spans="1:11">
      <c r="A50" s="17" t="s">
        <v>45</v>
      </c>
      <c r="B50" s="58">
        <v>38106</v>
      </c>
      <c r="C50" s="57" t="s">
        <v>42</v>
      </c>
      <c r="D50" s="17" t="s">
        <v>60</v>
      </c>
      <c r="E50" s="60"/>
      <c r="G50" s="165"/>
      <c r="H50" s="159"/>
      <c r="I50" s="160"/>
      <c r="J50" s="290"/>
      <c r="K50" s="291"/>
    </row>
    <row r="51" spans="1:11">
      <c r="A51" s="17" t="s">
        <v>31</v>
      </c>
      <c r="B51" s="17" t="s">
        <v>61</v>
      </c>
      <c r="C51" s="57" t="s">
        <v>43</v>
      </c>
      <c r="D51" s="58">
        <v>38314</v>
      </c>
      <c r="E51" s="59"/>
      <c r="G51" s="165"/>
      <c r="H51" s="159"/>
      <c r="I51" s="160"/>
      <c r="J51" s="290"/>
      <c r="K51" s="291"/>
    </row>
    <row r="52" spans="1:11">
      <c r="A52" s="17" t="s">
        <v>34</v>
      </c>
      <c r="B52" s="17" t="s">
        <v>63</v>
      </c>
      <c r="C52" s="57" t="s">
        <v>44</v>
      </c>
      <c r="D52" s="58">
        <v>38344</v>
      </c>
      <c r="E52" s="59"/>
      <c r="G52" s="165"/>
      <c r="H52" s="159"/>
      <c r="I52" s="160"/>
      <c r="J52" s="290"/>
      <c r="K52" s="291"/>
    </row>
    <row r="53" spans="1:11">
      <c r="A53" s="37"/>
      <c r="G53" s="165"/>
      <c r="H53" s="159"/>
      <c r="I53" s="160"/>
      <c r="J53" s="290"/>
      <c r="K53" s="291"/>
    </row>
    <row r="54" spans="1:11">
      <c r="A54" s="37" t="s">
        <v>69</v>
      </c>
      <c r="G54" s="165"/>
      <c r="H54" s="159"/>
      <c r="I54" s="160"/>
      <c r="J54" s="290"/>
      <c r="K54" s="291"/>
    </row>
    <row r="55" spans="1:11">
      <c r="G55" s="165"/>
      <c r="H55" s="159"/>
      <c r="I55" s="160"/>
      <c r="J55" s="290"/>
      <c r="K55" s="291"/>
    </row>
    <row r="56" spans="1:11">
      <c r="A56" s="69" t="s">
        <v>12</v>
      </c>
      <c r="B56" s="69"/>
      <c r="C56" s="70"/>
      <c r="D56" s="69"/>
      <c r="E56" s="71"/>
      <c r="G56" s="165"/>
      <c r="H56" s="159"/>
      <c r="I56" s="160"/>
      <c r="J56" s="290"/>
      <c r="K56" s="291"/>
    </row>
    <row r="57" spans="1:11">
      <c r="A57" s="283" t="s">
        <v>188</v>
      </c>
      <c r="B57" s="284"/>
      <c r="C57" s="284"/>
      <c r="D57" s="6" t="s">
        <v>70</v>
      </c>
      <c r="E57" s="71"/>
      <c r="G57" s="165"/>
      <c r="H57" s="159"/>
      <c r="I57" s="160"/>
      <c r="J57" s="290"/>
      <c r="K57" s="291"/>
    </row>
    <row r="58" spans="1:11">
      <c r="B58" s="72" t="s">
        <v>20</v>
      </c>
      <c r="C58" s="285" t="s">
        <v>21</v>
      </c>
      <c r="D58" s="286"/>
      <c r="E58" s="73" t="s">
        <v>22</v>
      </c>
      <c r="F58" s="74"/>
      <c r="G58" s="165"/>
      <c r="H58" s="159"/>
      <c r="I58" s="160"/>
      <c r="J58" s="290"/>
      <c r="K58" s="291"/>
    </row>
    <row r="59" spans="1:11">
      <c r="A59" s="127">
        <v>2000</v>
      </c>
      <c r="B59" s="148" t="s">
        <v>13</v>
      </c>
      <c r="C59" s="149">
        <v>37700</v>
      </c>
      <c r="D59" s="150">
        <f>DATE(A59,3,20)</f>
        <v>36605</v>
      </c>
      <c r="E59" s="149">
        <v>37887</v>
      </c>
      <c r="F59" s="154">
        <f t="shared" ref="F59:F70" si="11">DATE(A59,9,23)</f>
        <v>36792</v>
      </c>
      <c r="G59" s="166"/>
      <c r="H59" s="161"/>
      <c r="I59" s="162"/>
      <c r="J59" s="290"/>
      <c r="K59" s="291"/>
    </row>
    <row r="60" spans="1:11">
      <c r="A60" s="127">
        <v>2001</v>
      </c>
      <c r="B60" s="148" t="s">
        <v>13</v>
      </c>
      <c r="C60" s="151" t="s">
        <v>24</v>
      </c>
      <c r="D60" s="150">
        <f t="shared" ref="D60:D72" si="12">DATE(A60,3,20)</f>
        <v>36970</v>
      </c>
      <c r="E60" s="151" t="s">
        <v>25</v>
      </c>
      <c r="F60" s="154">
        <f t="shared" si="11"/>
        <v>37157</v>
      </c>
      <c r="G60" s="166"/>
      <c r="H60" s="161"/>
      <c r="I60" s="162"/>
      <c r="J60" s="290"/>
      <c r="K60" s="291"/>
    </row>
    <row r="61" spans="1:11">
      <c r="A61" s="127">
        <v>2002</v>
      </c>
      <c r="B61" s="148" t="s">
        <v>13</v>
      </c>
      <c r="C61" s="151" t="s">
        <v>28</v>
      </c>
      <c r="D61" s="150">
        <f>DATE(A61,3,21)</f>
        <v>37336</v>
      </c>
      <c r="E61" s="151" t="s">
        <v>25</v>
      </c>
      <c r="F61" s="154">
        <f t="shared" si="11"/>
        <v>37522</v>
      </c>
      <c r="G61" s="166"/>
      <c r="H61" s="161"/>
      <c r="I61" s="162"/>
      <c r="J61" s="290"/>
      <c r="K61" s="291"/>
    </row>
    <row r="62" spans="1:11" ht="14.25" thickBot="1">
      <c r="A62" s="127">
        <v>2003</v>
      </c>
      <c r="B62" s="148" t="s">
        <v>13</v>
      </c>
      <c r="C62" s="151" t="s">
        <v>28</v>
      </c>
      <c r="D62" s="150">
        <f>DATE(A62,3,21)</f>
        <v>37701</v>
      </c>
      <c r="E62" s="151" t="s">
        <v>25</v>
      </c>
      <c r="F62" s="154">
        <f t="shared" si="11"/>
        <v>37887</v>
      </c>
      <c r="G62" s="166"/>
      <c r="H62" s="163"/>
      <c r="I62" s="164"/>
      <c r="J62" s="290"/>
      <c r="K62" s="291"/>
    </row>
    <row r="63" spans="1:11">
      <c r="A63" s="127">
        <v>2004</v>
      </c>
      <c r="B63" s="148" t="s">
        <v>13</v>
      </c>
      <c r="C63" s="151" t="s">
        <v>24</v>
      </c>
      <c r="D63" s="150">
        <f t="shared" si="12"/>
        <v>38066</v>
      </c>
      <c r="E63" s="151" t="s">
        <v>25</v>
      </c>
      <c r="F63" s="150">
        <f t="shared" si="11"/>
        <v>38253</v>
      </c>
      <c r="G63" s="46"/>
      <c r="H63"/>
      <c r="I63" s="2"/>
      <c r="J63" s="172"/>
    </row>
    <row r="64" spans="1:11">
      <c r="A64" s="127">
        <v>2005</v>
      </c>
      <c r="B64" s="148" t="s">
        <v>13</v>
      </c>
      <c r="C64" s="151" t="s">
        <v>24</v>
      </c>
      <c r="D64" s="150">
        <f t="shared" si="12"/>
        <v>38431</v>
      </c>
      <c r="E64" s="151" t="s">
        <v>25</v>
      </c>
      <c r="F64" s="150">
        <f t="shared" si="11"/>
        <v>38618</v>
      </c>
      <c r="G64" s="46"/>
      <c r="H64"/>
      <c r="I64" s="2"/>
      <c r="J64" s="172"/>
    </row>
    <row r="65" spans="1:10">
      <c r="A65" s="127">
        <v>2006</v>
      </c>
      <c r="B65" s="148" t="s">
        <v>13</v>
      </c>
      <c r="C65" s="151" t="s">
        <v>28</v>
      </c>
      <c r="D65" s="150">
        <f>DATE(A65,3,21)</f>
        <v>38797</v>
      </c>
      <c r="E65" s="151" t="s">
        <v>25</v>
      </c>
      <c r="F65" s="150">
        <f t="shared" si="11"/>
        <v>38983</v>
      </c>
      <c r="G65" s="46"/>
      <c r="H65"/>
      <c r="I65" s="2"/>
      <c r="J65" s="172"/>
    </row>
    <row r="66" spans="1:10">
      <c r="A66" s="127">
        <v>2007</v>
      </c>
      <c r="B66" s="148" t="s">
        <v>13</v>
      </c>
      <c r="C66" s="151" t="s">
        <v>28</v>
      </c>
      <c r="D66" s="150">
        <f>DATE(A66,3,21)</f>
        <v>39162</v>
      </c>
      <c r="E66" s="151" t="s">
        <v>25</v>
      </c>
      <c r="F66" s="150">
        <f t="shared" si="11"/>
        <v>39348</v>
      </c>
      <c r="G66" s="46"/>
      <c r="H66"/>
      <c r="I66" s="2"/>
      <c r="J66" s="172"/>
    </row>
    <row r="67" spans="1:10">
      <c r="A67" s="127">
        <v>2008</v>
      </c>
      <c r="B67" s="148" t="s">
        <v>13</v>
      </c>
      <c r="C67" s="151" t="s">
        <v>24</v>
      </c>
      <c r="D67" s="150">
        <f t="shared" si="12"/>
        <v>39527</v>
      </c>
      <c r="E67" s="151" t="s">
        <v>25</v>
      </c>
      <c r="F67" s="150">
        <f t="shared" si="11"/>
        <v>39714</v>
      </c>
      <c r="G67" s="46"/>
      <c r="H67"/>
      <c r="I67" s="2"/>
      <c r="J67" s="172"/>
    </row>
    <row r="68" spans="1:10">
      <c r="A68" s="127">
        <v>2009</v>
      </c>
      <c r="B68" s="148" t="s">
        <v>13</v>
      </c>
      <c r="C68" s="151" t="s">
        <v>24</v>
      </c>
      <c r="D68" s="150">
        <f t="shared" si="12"/>
        <v>39892</v>
      </c>
      <c r="E68" s="151" t="s">
        <v>25</v>
      </c>
      <c r="F68" s="150">
        <f t="shared" si="11"/>
        <v>40079</v>
      </c>
      <c r="G68" s="46"/>
      <c r="H68"/>
      <c r="I68" s="2"/>
      <c r="J68" s="172"/>
    </row>
    <row r="69" spans="1:10">
      <c r="A69" s="127">
        <v>2010</v>
      </c>
      <c r="B69" s="148" t="s">
        <v>13</v>
      </c>
      <c r="C69" s="151" t="s">
        <v>28</v>
      </c>
      <c r="D69" s="150">
        <f>DATE(A69,3,21)</f>
        <v>40258</v>
      </c>
      <c r="E69" s="151" t="s">
        <v>25</v>
      </c>
      <c r="F69" s="150">
        <f t="shared" si="11"/>
        <v>40444</v>
      </c>
      <c r="G69" s="46"/>
      <c r="H69"/>
      <c r="I69" s="2"/>
      <c r="J69" s="172"/>
    </row>
    <row r="70" spans="1:10">
      <c r="A70" s="127">
        <v>2011</v>
      </c>
      <c r="B70" s="148" t="s">
        <v>13</v>
      </c>
      <c r="C70" s="151" t="s">
        <v>28</v>
      </c>
      <c r="D70" s="150">
        <f>DATE(A70,3,21)</f>
        <v>40623</v>
      </c>
      <c r="E70" s="151" t="s">
        <v>25</v>
      </c>
      <c r="F70" s="150">
        <f t="shared" si="11"/>
        <v>40809</v>
      </c>
      <c r="G70" s="46"/>
      <c r="H70"/>
      <c r="I70" s="2"/>
      <c r="J70" s="172"/>
    </row>
    <row r="71" spans="1:10">
      <c r="A71" s="127">
        <v>2012</v>
      </c>
      <c r="B71" s="148" t="s">
        <v>13</v>
      </c>
      <c r="C71" s="151" t="s">
        <v>24</v>
      </c>
      <c r="D71" s="150">
        <f t="shared" si="12"/>
        <v>40988</v>
      </c>
      <c r="E71" s="151" t="s">
        <v>33</v>
      </c>
      <c r="F71" s="150">
        <f>DATE(A71,9,22)</f>
        <v>41174</v>
      </c>
      <c r="G71" s="46"/>
      <c r="H71"/>
      <c r="I71" s="2"/>
      <c r="J71" s="172"/>
    </row>
    <row r="72" spans="1:10">
      <c r="A72" s="127">
        <v>2013</v>
      </c>
      <c r="B72" s="148" t="s">
        <v>13</v>
      </c>
      <c r="C72" s="151" t="s">
        <v>24</v>
      </c>
      <c r="D72" s="150">
        <f t="shared" si="12"/>
        <v>41353</v>
      </c>
      <c r="E72" s="151" t="s">
        <v>25</v>
      </c>
      <c r="F72" s="150">
        <f>DATE(A72,9,23)</f>
        <v>41540</v>
      </c>
      <c r="G72" s="46"/>
      <c r="H72"/>
      <c r="I72" s="2"/>
      <c r="J72" s="172"/>
    </row>
    <row r="73" spans="1:10">
      <c r="A73" s="127">
        <v>2014</v>
      </c>
      <c r="B73" s="148" t="s">
        <v>13</v>
      </c>
      <c r="C73" s="151" t="s">
        <v>28</v>
      </c>
      <c r="D73" s="150">
        <f>DATE(A73,3,21)</f>
        <v>41719</v>
      </c>
      <c r="E73" s="151" t="s">
        <v>25</v>
      </c>
      <c r="F73" s="150">
        <f>DATE(A73,9,23)</f>
        <v>41905</v>
      </c>
      <c r="G73" s="46"/>
      <c r="H73"/>
      <c r="I73" s="2"/>
      <c r="J73" s="172"/>
    </row>
    <row r="74" spans="1:10">
      <c r="A74" s="127">
        <v>2015</v>
      </c>
      <c r="B74" s="148" t="s">
        <v>13</v>
      </c>
      <c r="C74" s="152" t="s">
        <v>71</v>
      </c>
      <c r="D74" s="150">
        <f>DATE(A74,3,C74)</f>
        <v>42084</v>
      </c>
      <c r="E74" s="152" t="s">
        <v>72</v>
      </c>
      <c r="F74" s="150">
        <f>DATE(A74,9,E74)</f>
        <v>42270</v>
      </c>
      <c r="G74" s="46"/>
      <c r="H74"/>
      <c r="I74" s="2"/>
      <c r="J74" s="172"/>
    </row>
    <row r="75" spans="1:10">
      <c r="A75" s="127">
        <v>2016</v>
      </c>
      <c r="B75" s="148" t="s">
        <v>13</v>
      </c>
      <c r="C75" s="152" t="s">
        <v>73</v>
      </c>
      <c r="D75" s="150">
        <f>DATE(A75,3,21)</f>
        <v>42450</v>
      </c>
      <c r="E75" s="152" t="s">
        <v>74</v>
      </c>
      <c r="F75" s="150">
        <f t="shared" ref="F75:F89" si="13">DATE(A75,9,E75)</f>
        <v>42635</v>
      </c>
      <c r="G75" s="46"/>
      <c r="H75"/>
      <c r="I75" s="2"/>
      <c r="J75" s="172"/>
    </row>
    <row r="76" spans="1:10">
      <c r="A76" s="127">
        <v>2017</v>
      </c>
      <c r="B76" s="148" t="s">
        <v>13</v>
      </c>
      <c r="C76" s="152" t="s">
        <v>73</v>
      </c>
      <c r="D76" s="150">
        <f t="shared" ref="D76:D89" si="14">DATE(A76,3,21)</f>
        <v>42815</v>
      </c>
      <c r="E76" s="152" t="s">
        <v>72</v>
      </c>
      <c r="F76" s="150">
        <f t="shared" si="13"/>
        <v>43001</v>
      </c>
    </row>
    <row r="77" spans="1:10">
      <c r="A77" s="127">
        <v>2018</v>
      </c>
      <c r="B77" s="148" t="s">
        <v>13</v>
      </c>
      <c r="C77" s="152" t="s">
        <v>71</v>
      </c>
      <c r="D77" s="150">
        <f t="shared" si="14"/>
        <v>43180</v>
      </c>
      <c r="E77" s="152" t="s">
        <v>72</v>
      </c>
      <c r="F77" s="150">
        <f t="shared" si="13"/>
        <v>43366</v>
      </c>
    </row>
    <row r="78" spans="1:10">
      <c r="A78" s="127">
        <v>2019</v>
      </c>
      <c r="B78" s="148" t="s">
        <v>13</v>
      </c>
      <c r="C78" s="152" t="s">
        <v>71</v>
      </c>
      <c r="D78" s="150">
        <f t="shared" si="14"/>
        <v>43545</v>
      </c>
      <c r="E78" s="152" t="s">
        <v>72</v>
      </c>
      <c r="F78" s="150">
        <f t="shared" si="13"/>
        <v>43731</v>
      </c>
    </row>
    <row r="79" spans="1:10">
      <c r="A79" s="127">
        <v>2020</v>
      </c>
      <c r="B79" s="148" t="s">
        <v>13</v>
      </c>
      <c r="C79" s="152" t="s">
        <v>73</v>
      </c>
      <c r="D79" s="150">
        <f t="shared" si="14"/>
        <v>43911</v>
      </c>
      <c r="E79" s="152" t="s">
        <v>74</v>
      </c>
      <c r="F79" s="150">
        <f t="shared" si="13"/>
        <v>44096</v>
      </c>
    </row>
    <row r="80" spans="1:10">
      <c r="A80" s="127">
        <v>2021</v>
      </c>
      <c r="B80" s="148" t="s">
        <v>13</v>
      </c>
      <c r="C80" s="152" t="s">
        <v>73</v>
      </c>
      <c r="D80" s="150">
        <f t="shared" si="14"/>
        <v>44276</v>
      </c>
      <c r="E80" s="152" t="s">
        <v>72</v>
      </c>
      <c r="F80" s="150">
        <f t="shared" si="13"/>
        <v>44462</v>
      </c>
    </row>
    <row r="81" spans="1:6">
      <c r="A81" s="127">
        <v>2022</v>
      </c>
      <c r="B81" s="148" t="s">
        <v>13</v>
      </c>
      <c r="C81" s="152" t="s">
        <v>71</v>
      </c>
      <c r="D81" s="150">
        <f t="shared" si="14"/>
        <v>44641</v>
      </c>
      <c r="E81" s="152" t="s">
        <v>72</v>
      </c>
      <c r="F81" s="150">
        <f t="shared" si="13"/>
        <v>44827</v>
      </c>
    </row>
    <row r="82" spans="1:6">
      <c r="A82" s="127">
        <v>2023</v>
      </c>
      <c r="B82" s="148" t="s">
        <v>13</v>
      </c>
      <c r="C82" s="152" t="s">
        <v>71</v>
      </c>
      <c r="D82" s="150">
        <f t="shared" si="14"/>
        <v>45006</v>
      </c>
      <c r="E82" s="152" t="s">
        <v>72</v>
      </c>
      <c r="F82" s="150">
        <f t="shared" si="13"/>
        <v>45192</v>
      </c>
    </row>
    <row r="83" spans="1:6">
      <c r="A83" s="127">
        <v>2024</v>
      </c>
      <c r="B83" s="148" t="s">
        <v>13</v>
      </c>
      <c r="C83" s="152" t="s">
        <v>73</v>
      </c>
      <c r="D83" s="150">
        <f t="shared" si="14"/>
        <v>45372</v>
      </c>
      <c r="E83" s="152" t="s">
        <v>74</v>
      </c>
      <c r="F83" s="150">
        <f t="shared" si="13"/>
        <v>45557</v>
      </c>
    </row>
    <row r="84" spans="1:6">
      <c r="A84" s="127">
        <v>2025</v>
      </c>
      <c r="B84" s="148" t="s">
        <v>13</v>
      </c>
      <c r="C84" s="152" t="s">
        <v>73</v>
      </c>
      <c r="D84" s="150">
        <f t="shared" si="14"/>
        <v>45737</v>
      </c>
      <c r="E84" s="152" t="s">
        <v>72</v>
      </c>
      <c r="F84" s="150">
        <f t="shared" si="13"/>
        <v>45923</v>
      </c>
    </row>
    <row r="85" spans="1:6">
      <c r="A85" s="127">
        <v>2026</v>
      </c>
      <c r="B85" s="148" t="s">
        <v>13</v>
      </c>
      <c r="C85" s="152" t="s">
        <v>73</v>
      </c>
      <c r="D85" s="150">
        <f t="shared" si="14"/>
        <v>46102</v>
      </c>
      <c r="E85" s="152" t="s">
        <v>72</v>
      </c>
      <c r="F85" s="150">
        <f t="shared" si="13"/>
        <v>46288</v>
      </c>
    </row>
    <row r="86" spans="1:6">
      <c r="A86" s="127">
        <v>2027</v>
      </c>
      <c r="B86" s="148" t="s">
        <v>13</v>
      </c>
      <c r="C86" s="152" t="s">
        <v>71</v>
      </c>
      <c r="D86" s="150">
        <f t="shared" si="14"/>
        <v>46467</v>
      </c>
      <c r="E86" s="152" t="s">
        <v>72</v>
      </c>
      <c r="F86" s="150">
        <f t="shared" si="13"/>
        <v>46653</v>
      </c>
    </row>
    <row r="87" spans="1:6">
      <c r="A87" s="127">
        <v>2028</v>
      </c>
      <c r="B87" s="148" t="s">
        <v>13</v>
      </c>
      <c r="C87" s="152" t="s">
        <v>73</v>
      </c>
      <c r="D87" s="150">
        <f t="shared" si="14"/>
        <v>46833</v>
      </c>
      <c r="E87" s="152" t="s">
        <v>74</v>
      </c>
      <c r="F87" s="150">
        <f t="shared" si="13"/>
        <v>47018</v>
      </c>
    </row>
    <row r="88" spans="1:6">
      <c r="A88" s="127">
        <v>2029</v>
      </c>
      <c r="B88" s="148" t="s">
        <v>13</v>
      </c>
      <c r="C88" s="152" t="s">
        <v>73</v>
      </c>
      <c r="D88" s="150">
        <f t="shared" si="14"/>
        <v>47198</v>
      </c>
      <c r="E88" s="152" t="s">
        <v>72</v>
      </c>
      <c r="F88" s="150">
        <f t="shared" si="13"/>
        <v>47384</v>
      </c>
    </row>
    <row r="89" spans="1:6">
      <c r="A89" s="127">
        <v>2030</v>
      </c>
      <c r="B89" s="148" t="s">
        <v>13</v>
      </c>
      <c r="C89" s="152" t="s">
        <v>73</v>
      </c>
      <c r="D89" s="150">
        <f t="shared" si="14"/>
        <v>47563</v>
      </c>
      <c r="E89" s="152" t="s">
        <v>72</v>
      </c>
      <c r="F89" s="150">
        <f t="shared" si="13"/>
        <v>47749</v>
      </c>
    </row>
    <row r="90" spans="1:6">
      <c r="A90" s="127"/>
      <c r="B90" s="127"/>
      <c r="C90" s="153"/>
      <c r="D90" s="127"/>
      <c r="E90" s="153"/>
      <c r="F90" s="127"/>
    </row>
    <row r="91" spans="1:6">
      <c r="A91" s="127"/>
      <c r="B91" s="127"/>
      <c r="C91" s="153"/>
      <c r="D91" s="127"/>
      <c r="E91" s="153"/>
      <c r="F91" s="127"/>
    </row>
    <row r="92" spans="1:6">
      <c r="A92" s="127"/>
      <c r="B92" s="127"/>
      <c r="C92" s="153"/>
      <c r="D92" s="127"/>
      <c r="E92" s="153"/>
      <c r="F92" s="127"/>
    </row>
    <row r="93" spans="1:6">
      <c r="A93" s="127"/>
      <c r="B93" s="127"/>
      <c r="C93" s="153"/>
      <c r="D93" s="127"/>
      <c r="E93" s="153"/>
      <c r="F93" s="127"/>
    </row>
    <row r="94" spans="1:6">
      <c r="A94" s="127"/>
      <c r="B94" s="127"/>
      <c r="C94" s="153"/>
      <c r="D94" s="127"/>
      <c r="E94" s="153"/>
      <c r="F94" s="127"/>
    </row>
    <row r="95" spans="1:6">
      <c r="A95" s="127"/>
      <c r="B95" s="127"/>
      <c r="C95" s="153"/>
      <c r="D95" s="127"/>
      <c r="E95" s="153"/>
      <c r="F95" s="127"/>
    </row>
    <row r="96" spans="1:6">
      <c r="A96" s="127"/>
      <c r="B96" s="127"/>
      <c r="C96" s="153"/>
      <c r="D96" s="127"/>
      <c r="E96" s="153"/>
      <c r="F96" s="127"/>
    </row>
    <row r="97" spans="1:6">
      <c r="A97" s="127"/>
      <c r="B97" s="127"/>
      <c r="C97" s="153"/>
      <c r="D97" s="127"/>
      <c r="E97" s="153"/>
      <c r="F97" s="127"/>
    </row>
    <row r="98" spans="1:6">
      <c r="A98" s="127"/>
      <c r="B98" s="127"/>
      <c r="C98" s="153"/>
      <c r="D98" s="127"/>
      <c r="E98" s="153"/>
      <c r="F98" s="127"/>
    </row>
    <row r="99" spans="1:6">
      <c r="A99" s="127"/>
      <c r="B99" s="127"/>
      <c r="C99" s="153"/>
      <c r="D99" s="127"/>
      <c r="E99" s="153"/>
      <c r="F99" s="127"/>
    </row>
    <row r="100" spans="1:6">
      <c r="A100" s="127"/>
      <c r="B100" s="127"/>
      <c r="C100" s="153"/>
      <c r="D100" s="127"/>
      <c r="E100" s="153"/>
      <c r="F100" s="127"/>
    </row>
    <row r="101" spans="1:6">
      <c r="A101" s="127"/>
      <c r="B101" s="127"/>
      <c r="C101" s="153"/>
      <c r="D101" s="127"/>
      <c r="E101" s="153"/>
      <c r="F101" s="127"/>
    </row>
    <row r="102" spans="1:6">
      <c r="A102" s="127"/>
      <c r="B102" s="127"/>
      <c r="C102" s="153"/>
      <c r="D102" s="127"/>
      <c r="E102" s="153"/>
      <c r="F102" s="127"/>
    </row>
    <row r="103" spans="1:6">
      <c r="A103" s="127"/>
      <c r="B103" s="127"/>
      <c r="C103" s="153"/>
      <c r="D103" s="127"/>
      <c r="E103" s="153"/>
      <c r="F103" s="127"/>
    </row>
    <row r="104" spans="1:6">
      <c r="A104" s="127"/>
      <c r="B104" s="127"/>
      <c r="C104" s="153"/>
      <c r="D104" s="127"/>
      <c r="E104" s="153"/>
      <c r="F104" s="127"/>
    </row>
    <row r="105" spans="1:6">
      <c r="A105" s="127"/>
      <c r="B105" s="127"/>
      <c r="C105" s="153"/>
      <c r="D105" s="127"/>
      <c r="E105" s="153"/>
      <c r="F105" s="127"/>
    </row>
    <row r="106" spans="1:6">
      <c r="A106" s="127"/>
      <c r="B106" s="127"/>
      <c r="C106" s="153"/>
      <c r="D106" s="127"/>
      <c r="E106" s="153"/>
      <c r="F106" s="127"/>
    </row>
    <row r="107" spans="1:6">
      <c r="A107" s="127"/>
      <c r="B107" s="127"/>
      <c r="C107" s="153"/>
      <c r="D107" s="127"/>
      <c r="E107" s="153"/>
      <c r="F107" s="127"/>
    </row>
    <row r="108" spans="1:6">
      <c r="A108" s="127"/>
      <c r="B108" s="127"/>
      <c r="C108" s="153"/>
      <c r="D108" s="127"/>
      <c r="E108" s="153"/>
      <c r="F108" s="127"/>
    </row>
    <row r="109" spans="1:6">
      <c r="A109" s="127"/>
      <c r="B109" s="127"/>
      <c r="C109" s="153"/>
      <c r="D109" s="127"/>
      <c r="E109" s="153"/>
      <c r="F109" s="127"/>
    </row>
    <row r="110" spans="1:6">
      <c r="A110" s="127"/>
      <c r="B110" s="127"/>
      <c r="C110" s="153"/>
      <c r="D110" s="127"/>
      <c r="E110" s="153"/>
      <c r="F110" s="127"/>
    </row>
    <row r="111" spans="1:6">
      <c r="A111" s="127"/>
      <c r="B111" s="127"/>
      <c r="C111" s="153"/>
      <c r="D111" s="127"/>
      <c r="E111" s="153"/>
      <c r="F111" s="127"/>
    </row>
    <row r="112" spans="1:6">
      <c r="A112" s="127"/>
      <c r="B112" s="127"/>
      <c r="C112" s="153"/>
      <c r="D112" s="127"/>
      <c r="E112" s="153"/>
      <c r="F112" s="127"/>
    </row>
    <row r="113" spans="1:6">
      <c r="A113" s="127"/>
      <c r="B113" s="127"/>
      <c r="C113" s="153"/>
      <c r="D113" s="127"/>
      <c r="E113" s="153"/>
      <c r="F113" s="127"/>
    </row>
    <row r="114" spans="1:6">
      <c r="A114" s="127"/>
      <c r="B114" s="127"/>
      <c r="C114" s="153"/>
      <c r="D114" s="127"/>
      <c r="E114" s="153"/>
      <c r="F114" s="127"/>
    </row>
    <row r="115" spans="1:6">
      <c r="A115" s="127"/>
      <c r="B115" s="127"/>
      <c r="C115" s="153"/>
      <c r="D115" s="127"/>
      <c r="E115" s="153"/>
      <c r="F115" s="127"/>
    </row>
    <row r="116" spans="1:6">
      <c r="A116" s="127"/>
      <c r="B116" s="127"/>
      <c r="C116" s="153"/>
      <c r="D116" s="127"/>
      <c r="E116" s="153"/>
      <c r="F116" s="127"/>
    </row>
    <row r="117" spans="1:6">
      <c r="A117" s="127"/>
      <c r="B117" s="127"/>
      <c r="C117" s="153"/>
      <c r="D117" s="127"/>
      <c r="E117" s="153"/>
      <c r="F117" s="127"/>
    </row>
    <row r="118" spans="1:6">
      <c r="A118" s="127"/>
      <c r="B118" s="127"/>
      <c r="C118" s="153"/>
      <c r="D118" s="127"/>
      <c r="E118" s="153"/>
      <c r="F118" s="127"/>
    </row>
    <row r="119" spans="1:6">
      <c r="A119" s="127"/>
      <c r="B119" s="127"/>
      <c r="C119" s="153"/>
      <c r="D119" s="127"/>
      <c r="E119" s="153"/>
      <c r="F119" s="127"/>
    </row>
    <row r="120" spans="1:6">
      <c r="A120" s="127"/>
      <c r="B120" s="127"/>
      <c r="C120" s="153"/>
      <c r="D120" s="127"/>
      <c r="E120" s="153"/>
      <c r="F120" s="127"/>
    </row>
    <row r="121" spans="1:6">
      <c r="A121" s="127"/>
      <c r="B121" s="127"/>
      <c r="C121" s="153"/>
      <c r="D121" s="127"/>
      <c r="E121" s="153"/>
      <c r="F121" s="127"/>
    </row>
    <row r="122" spans="1:6">
      <c r="A122" s="127"/>
      <c r="B122" s="127"/>
      <c r="C122" s="153"/>
      <c r="D122" s="127"/>
      <c r="E122" s="153"/>
      <c r="F122" s="127"/>
    </row>
    <row r="123" spans="1:6">
      <c r="A123" s="127"/>
      <c r="B123" s="127"/>
      <c r="C123" s="153"/>
      <c r="D123" s="127"/>
      <c r="E123" s="153"/>
      <c r="F123" s="127"/>
    </row>
    <row r="124" spans="1:6">
      <c r="A124" s="127"/>
      <c r="B124" s="127"/>
      <c r="C124" s="153"/>
      <c r="D124" s="127"/>
      <c r="E124" s="153"/>
      <c r="F124" s="127"/>
    </row>
    <row r="125" spans="1:6">
      <c r="A125" s="127"/>
      <c r="B125" s="127"/>
      <c r="C125" s="153"/>
      <c r="D125" s="127"/>
      <c r="E125" s="153"/>
      <c r="F125" s="127"/>
    </row>
    <row r="126" spans="1:6">
      <c r="A126" s="127"/>
      <c r="B126" s="127"/>
      <c r="C126" s="153"/>
      <c r="D126" s="127"/>
      <c r="E126" s="153"/>
      <c r="F126" s="127"/>
    </row>
    <row r="127" spans="1:6">
      <c r="A127" s="127"/>
      <c r="B127" s="127"/>
      <c r="C127" s="153"/>
      <c r="D127" s="127"/>
      <c r="E127" s="153"/>
      <c r="F127" s="127"/>
    </row>
    <row r="128" spans="1:6">
      <c r="A128" s="127"/>
      <c r="B128" s="127"/>
      <c r="C128" s="153"/>
      <c r="D128" s="127"/>
      <c r="E128" s="153"/>
      <c r="F128" s="127"/>
    </row>
    <row r="129" spans="1:6">
      <c r="A129" s="127"/>
      <c r="B129" s="127"/>
      <c r="C129" s="153"/>
      <c r="D129" s="127"/>
      <c r="E129" s="153"/>
      <c r="F129" s="127"/>
    </row>
    <row r="130" spans="1:6">
      <c r="A130" s="127"/>
      <c r="B130" s="127"/>
      <c r="C130" s="153"/>
      <c r="D130" s="127"/>
      <c r="E130" s="153"/>
      <c r="F130" s="127"/>
    </row>
    <row r="131" spans="1:6">
      <c r="A131" s="127"/>
      <c r="B131" s="127"/>
      <c r="C131" s="153"/>
      <c r="D131" s="127"/>
      <c r="E131" s="153"/>
      <c r="F131" s="127"/>
    </row>
    <row r="132" spans="1:6">
      <c r="A132" s="127"/>
      <c r="B132" s="127"/>
      <c r="C132" s="153"/>
      <c r="D132" s="127"/>
      <c r="E132" s="153"/>
      <c r="F132" s="127"/>
    </row>
    <row r="133" spans="1:6">
      <c r="A133" s="127"/>
      <c r="B133" s="127"/>
      <c r="C133" s="153"/>
      <c r="D133" s="127"/>
      <c r="E133" s="153"/>
      <c r="F133" s="127"/>
    </row>
    <row r="134" spans="1:6">
      <c r="A134" s="127"/>
      <c r="B134" s="127"/>
      <c r="C134" s="153"/>
      <c r="D134" s="127"/>
      <c r="E134" s="153"/>
      <c r="F134" s="127"/>
    </row>
    <row r="135" spans="1:6">
      <c r="A135" s="127"/>
      <c r="B135" s="127"/>
      <c r="C135" s="153"/>
      <c r="D135" s="127"/>
      <c r="E135" s="153"/>
      <c r="F135" s="127"/>
    </row>
    <row r="136" spans="1:6">
      <c r="A136" s="127"/>
      <c r="B136" s="127"/>
      <c r="C136" s="153"/>
      <c r="D136" s="127"/>
      <c r="E136" s="153"/>
      <c r="F136" s="127"/>
    </row>
    <row r="137" spans="1:6">
      <c r="A137" s="127"/>
      <c r="B137" s="127"/>
      <c r="C137" s="153"/>
      <c r="D137" s="127"/>
      <c r="E137" s="153"/>
      <c r="F137" s="127"/>
    </row>
    <row r="138" spans="1:6">
      <c r="A138" s="127"/>
      <c r="B138" s="127"/>
      <c r="C138" s="153"/>
      <c r="D138" s="127"/>
      <c r="E138" s="153"/>
      <c r="F138" s="127"/>
    </row>
    <row r="139" spans="1:6">
      <c r="A139" s="127"/>
      <c r="B139" s="127"/>
      <c r="C139" s="153"/>
      <c r="D139" s="127"/>
      <c r="E139" s="153"/>
      <c r="F139" s="127"/>
    </row>
    <row r="140" spans="1:6">
      <c r="A140" s="127"/>
      <c r="B140" s="127"/>
      <c r="C140" s="153"/>
      <c r="D140" s="127"/>
      <c r="E140" s="153"/>
      <c r="F140" s="127"/>
    </row>
    <row r="141" spans="1:6">
      <c r="A141" s="127"/>
      <c r="B141" s="127"/>
      <c r="C141" s="153"/>
      <c r="D141" s="127"/>
      <c r="E141" s="153"/>
      <c r="F141" s="127"/>
    </row>
    <row r="142" spans="1:6">
      <c r="A142" s="127"/>
      <c r="B142" s="127"/>
      <c r="C142" s="153"/>
      <c r="D142" s="127"/>
      <c r="E142" s="153"/>
      <c r="F142" s="127"/>
    </row>
    <row r="143" spans="1:6">
      <c r="A143" s="127"/>
      <c r="B143" s="127"/>
      <c r="C143" s="153"/>
      <c r="D143" s="127"/>
      <c r="E143" s="153"/>
      <c r="F143" s="127"/>
    </row>
    <row r="144" spans="1:6">
      <c r="A144" s="127"/>
      <c r="B144" s="127"/>
      <c r="C144" s="153"/>
      <c r="D144" s="127"/>
      <c r="E144" s="153"/>
      <c r="F144" s="127"/>
    </row>
    <row r="145" spans="1:6">
      <c r="A145" s="127"/>
      <c r="B145" s="127"/>
      <c r="C145" s="153"/>
      <c r="D145" s="127"/>
      <c r="E145" s="153"/>
      <c r="F145" s="127"/>
    </row>
    <row r="146" spans="1:6">
      <c r="A146" s="127"/>
      <c r="B146" s="127"/>
      <c r="C146" s="153"/>
      <c r="D146" s="127"/>
      <c r="E146" s="153"/>
      <c r="F146" s="127"/>
    </row>
    <row r="147" spans="1:6">
      <c r="A147" s="127"/>
      <c r="B147" s="127"/>
      <c r="C147" s="153"/>
      <c r="D147" s="127"/>
      <c r="E147" s="153"/>
      <c r="F147" s="127"/>
    </row>
    <row r="148" spans="1:6">
      <c r="A148" s="127"/>
      <c r="B148" s="127"/>
      <c r="C148" s="153"/>
      <c r="D148" s="127"/>
      <c r="E148" s="153"/>
      <c r="F148" s="127"/>
    </row>
    <row r="149" spans="1:6">
      <c r="A149" s="127"/>
      <c r="B149" s="127"/>
      <c r="C149" s="153"/>
      <c r="D149" s="127"/>
      <c r="E149" s="153"/>
      <c r="F149" s="127"/>
    </row>
    <row r="150" spans="1:6">
      <c r="A150" s="127"/>
      <c r="B150" s="127"/>
      <c r="C150" s="153"/>
      <c r="D150" s="127"/>
      <c r="E150" s="153"/>
      <c r="F150" s="127"/>
    </row>
    <row r="151" spans="1:6">
      <c r="A151" s="127"/>
      <c r="B151" s="127"/>
      <c r="C151" s="153"/>
      <c r="D151" s="127"/>
      <c r="E151" s="153"/>
      <c r="F151" s="127"/>
    </row>
    <row r="152" spans="1:6">
      <c r="A152" s="127"/>
      <c r="B152" s="127"/>
      <c r="C152" s="153"/>
      <c r="D152" s="127"/>
      <c r="E152" s="153"/>
      <c r="F152" s="127"/>
    </row>
    <row r="153" spans="1:6">
      <c r="A153" s="127"/>
      <c r="B153" s="127"/>
      <c r="C153" s="153"/>
      <c r="D153" s="127"/>
      <c r="E153" s="153"/>
      <c r="F153" s="127"/>
    </row>
    <row r="154" spans="1:6">
      <c r="A154" s="127"/>
      <c r="B154" s="127"/>
      <c r="C154" s="153"/>
      <c r="D154" s="127"/>
      <c r="E154" s="153"/>
      <c r="F154" s="127"/>
    </row>
    <row r="155" spans="1:6">
      <c r="A155" s="127"/>
      <c r="B155" s="127"/>
      <c r="C155" s="153"/>
      <c r="D155" s="127"/>
      <c r="E155" s="153"/>
      <c r="F155" s="127"/>
    </row>
    <row r="156" spans="1:6">
      <c r="A156" s="127"/>
      <c r="B156" s="127"/>
      <c r="C156" s="153"/>
      <c r="D156" s="127"/>
      <c r="E156" s="153"/>
      <c r="F156" s="127"/>
    </row>
    <row r="157" spans="1:6">
      <c r="A157" s="127"/>
      <c r="B157" s="127"/>
      <c r="C157" s="153"/>
      <c r="D157" s="127"/>
      <c r="E157" s="153"/>
      <c r="F157" s="127"/>
    </row>
    <row r="158" spans="1:6">
      <c r="A158" s="127"/>
      <c r="B158" s="127"/>
      <c r="C158" s="153"/>
      <c r="D158" s="127"/>
      <c r="E158" s="153"/>
      <c r="F158" s="127"/>
    </row>
    <row r="159" spans="1:6">
      <c r="A159" s="127"/>
      <c r="B159" s="127"/>
      <c r="C159" s="153"/>
      <c r="D159" s="127"/>
      <c r="E159" s="153"/>
      <c r="F159" s="127"/>
    </row>
    <row r="160" spans="1:6">
      <c r="A160" s="127"/>
      <c r="B160" s="127"/>
      <c r="C160" s="153"/>
      <c r="D160" s="127"/>
      <c r="E160" s="153"/>
      <c r="F160" s="127"/>
    </row>
    <row r="161" spans="1:6">
      <c r="A161" s="127"/>
      <c r="B161" s="127"/>
      <c r="C161" s="153"/>
      <c r="D161" s="127"/>
      <c r="E161" s="153"/>
      <c r="F161" s="127"/>
    </row>
    <row r="162" spans="1:6">
      <c r="A162" s="127"/>
      <c r="B162" s="127"/>
      <c r="C162" s="153"/>
      <c r="D162" s="127"/>
      <c r="E162" s="153"/>
      <c r="F162" s="127"/>
    </row>
    <row r="163" spans="1:6">
      <c r="A163" s="127"/>
      <c r="B163" s="127"/>
      <c r="C163" s="153"/>
      <c r="D163" s="127"/>
      <c r="E163" s="153"/>
      <c r="F163" s="127"/>
    </row>
    <row r="164" spans="1:6">
      <c r="A164" s="127"/>
      <c r="B164" s="127"/>
      <c r="C164" s="153"/>
      <c r="D164" s="127"/>
      <c r="E164" s="153"/>
      <c r="F164" s="127"/>
    </row>
    <row r="165" spans="1:6">
      <c r="A165" s="127"/>
      <c r="B165" s="127"/>
      <c r="C165" s="153"/>
      <c r="D165" s="127"/>
      <c r="E165" s="153"/>
      <c r="F165" s="127"/>
    </row>
    <row r="166" spans="1:6">
      <c r="A166" s="127"/>
      <c r="B166" s="127"/>
      <c r="C166" s="153"/>
      <c r="D166" s="127"/>
      <c r="E166" s="153"/>
      <c r="F166" s="127"/>
    </row>
    <row r="167" spans="1:6">
      <c r="A167" s="127"/>
      <c r="B167" s="127"/>
      <c r="C167" s="153"/>
      <c r="D167" s="127"/>
      <c r="E167" s="153"/>
      <c r="F167" s="127"/>
    </row>
    <row r="168" spans="1:6">
      <c r="A168" s="127"/>
      <c r="B168" s="127"/>
      <c r="C168" s="153"/>
      <c r="D168" s="127"/>
      <c r="E168" s="153"/>
      <c r="F168" s="127"/>
    </row>
    <row r="169" spans="1:6">
      <c r="A169" s="127"/>
      <c r="B169" s="127"/>
      <c r="C169" s="153"/>
      <c r="D169" s="127"/>
      <c r="E169" s="153"/>
      <c r="F169" s="127"/>
    </row>
  </sheetData>
  <sheetProtection password="81C1" sheet="1" objects="1" scenarios="1"/>
  <mergeCells count="6">
    <mergeCell ref="A2:G2"/>
    <mergeCell ref="A24:D24"/>
    <mergeCell ref="A57:C57"/>
    <mergeCell ref="C58:D58"/>
    <mergeCell ref="P4:V4"/>
    <mergeCell ref="J49:K62"/>
  </mergeCells>
  <phoneticPr fontId="4"/>
  <hyperlinks>
    <hyperlink ref="A2" r:id="rId1"/>
    <hyperlink ref="D57" r:id="rId2"/>
  </hyperlinks>
  <pageMargins left="0.7" right="0.7" top="0.75" bottom="0.75" header="0.3" footer="0.3"/>
  <pageSetup paperSize="9" orientation="portrait" verticalDpi="0" r:id="rId3"/>
  <drawing r:id="rId4"/>
</worksheet>
</file>

<file path=xl/worksheets/sheet3.xml><?xml version="1.0" encoding="utf-8"?>
<worksheet xmlns="http://schemas.openxmlformats.org/spreadsheetml/2006/main" xmlns:r="http://schemas.openxmlformats.org/officeDocument/2006/relationships">
  <sheetPr>
    <tabColor theme="1"/>
  </sheetPr>
  <dimension ref="A1:A13"/>
  <sheetViews>
    <sheetView workbookViewId="0">
      <selection activeCell="A7" sqref="A7"/>
    </sheetView>
  </sheetViews>
  <sheetFormatPr defaultRowHeight="13.5"/>
  <cols>
    <col min="1" max="1" width="60.125" style="193" customWidth="1"/>
  </cols>
  <sheetData>
    <row r="1" spans="1:1" ht="21.75" customHeight="1">
      <c r="A1" s="193" t="s">
        <v>207</v>
      </c>
    </row>
    <row r="2" spans="1:1" ht="42.75" customHeight="1">
      <c r="A2" s="193" t="s">
        <v>208</v>
      </c>
    </row>
    <row r="3" spans="1:1" ht="51.75" customHeight="1">
      <c r="A3" s="193" t="s">
        <v>209</v>
      </c>
    </row>
    <row r="4" spans="1:1" ht="39" customHeight="1">
      <c r="A4" s="193" t="s">
        <v>210</v>
      </c>
    </row>
    <row r="5" spans="1:1" ht="73.5" customHeight="1">
      <c r="A5" s="193" t="s">
        <v>214</v>
      </c>
    </row>
    <row r="6" spans="1:1" ht="53.25" customHeight="1">
      <c r="A6" s="193" t="s">
        <v>211</v>
      </c>
    </row>
    <row r="7" spans="1:1" ht="48.75" customHeight="1">
      <c r="A7" s="193" t="s">
        <v>212</v>
      </c>
    </row>
    <row r="8" spans="1:1" ht="53.25" customHeight="1">
      <c r="A8" s="193" t="s">
        <v>213</v>
      </c>
    </row>
    <row r="9" spans="1:1" ht="46.5" customHeight="1">
      <c r="A9" s="193" t="s">
        <v>215</v>
      </c>
    </row>
    <row r="10" spans="1:1" ht="28.5" customHeight="1"/>
    <row r="11" spans="1:1" ht="28.5" customHeight="1"/>
    <row r="12" spans="1:1" ht="28.5" customHeight="1"/>
    <row r="13" spans="1:1" ht="28.5" customHeight="1"/>
  </sheetData>
  <phoneticPr fontId="42"/>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23</vt:i4>
      </vt:variant>
    </vt:vector>
  </HeadingPairs>
  <TitlesOfParts>
    <vt:vector size="26" baseType="lpstr">
      <vt:lpstr>行事予定</vt:lpstr>
      <vt:lpstr>①年度設定・祝日</vt:lpstr>
      <vt:lpstr>使用法</vt:lpstr>
      <vt:lpstr>火</vt:lpstr>
      <vt:lpstr>火時数</vt:lpstr>
      <vt:lpstr>火授給</vt:lpstr>
      <vt:lpstr>学年</vt:lpstr>
      <vt:lpstr>金</vt:lpstr>
      <vt:lpstr>金時数</vt:lpstr>
      <vt:lpstr>金授給</vt:lpstr>
      <vt:lpstr>月</vt:lpstr>
      <vt:lpstr>月時数</vt:lpstr>
      <vt:lpstr>月授給</vt:lpstr>
      <vt:lpstr>祝日</vt:lpstr>
      <vt:lpstr>水</vt:lpstr>
      <vt:lpstr>水時数</vt:lpstr>
      <vt:lpstr>水授給</vt:lpstr>
      <vt:lpstr>土</vt:lpstr>
      <vt:lpstr>土時数</vt:lpstr>
      <vt:lpstr>土授給</vt:lpstr>
      <vt:lpstr>日</vt:lpstr>
      <vt:lpstr>行事予定!日時数</vt:lpstr>
      <vt:lpstr>行事予定!日授給</vt:lpstr>
      <vt:lpstr>木</vt:lpstr>
      <vt:lpstr>木時数</vt:lpstr>
      <vt:lpstr>木授給</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tanakah</dc:creator>
  <cp:lastModifiedBy>HIROKAZU</cp:lastModifiedBy>
  <cp:lastPrinted>2012-01-27T07:20:10Z</cp:lastPrinted>
  <dcterms:created xsi:type="dcterms:W3CDTF">2009-06-04T13:09:25Z</dcterms:created>
  <dcterms:modified xsi:type="dcterms:W3CDTF">2012-01-28T13:49:47Z</dcterms:modified>
</cp:coreProperties>
</file>